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615" tabRatio="683" activeTab="0"/>
  </bookViews>
  <sheets>
    <sheet name="KI Wieniawskiego" sheetId="1" r:id="rId1"/>
  </sheets>
  <definedNames>
    <definedName name="_xlnm.Print_Titles" localSheetId="0">'KI Wieniawskiego'!$5:$8</definedName>
  </definedNames>
  <calcPr fullCalcOnLoad="1"/>
</workbook>
</file>

<file path=xl/sharedStrings.xml><?xml version="1.0" encoding="utf-8"?>
<sst xmlns="http://schemas.openxmlformats.org/spreadsheetml/2006/main" count="467" uniqueCount="200">
  <si>
    <t>Jednostka</t>
  </si>
  <si>
    <t>nazwa</t>
  </si>
  <si>
    <t>ilość</t>
  </si>
  <si>
    <t>ROBOTY  PRZYGOTOWAWCZE</t>
  </si>
  <si>
    <t>ODTWORZENIE (WYZNACZENIE) TRASY I PUNKTÓW  WYSOKOŚĆ.</t>
  </si>
  <si>
    <t>km</t>
  </si>
  <si>
    <t>Wyznaczenie dróg w terenie równinnym</t>
  </si>
  <si>
    <t>USUNIĘCIE DRZEW LUB KRZAKÓW</t>
  </si>
  <si>
    <t>szt</t>
  </si>
  <si>
    <t>ZDJĘCIE WARSTWY HUMUSU LUB/I DARNINY</t>
  </si>
  <si>
    <t>m2</t>
  </si>
  <si>
    <t>m3</t>
  </si>
  <si>
    <t>ROZBIÓRKI ELEMENTÓW DRÓG</t>
  </si>
  <si>
    <t>m</t>
  </si>
  <si>
    <t>PRZEBUDOWA KABLOWYCH LINII ENERGETYCZNYCH</t>
  </si>
  <si>
    <t>PRZEBUDOWA KABLOWYCH LINII TELEKOMUNIKACYJNYCH</t>
  </si>
  <si>
    <t>ROBOTY  ZIEMNE</t>
  </si>
  <si>
    <t>WYKONANIE WYKOPÓW W GRUNTACH  I - V KAT.</t>
  </si>
  <si>
    <t>WYKONANIE NASYPÓW</t>
  </si>
  <si>
    <t>KANALIZACJA DESZCZOWA</t>
  </si>
  <si>
    <t>PODBUDOWY</t>
  </si>
  <si>
    <t>KORYTO WRAZ Z PROFILOWANIEM I ZAGĘSZCZENIEM PODŁOŻA</t>
  </si>
  <si>
    <t>WARSTWY ODSĄCZAJĄCE I ODCINAJĄCE</t>
  </si>
  <si>
    <t>Mg</t>
  </si>
  <si>
    <t>NAWIERZCHNIE</t>
  </si>
  <si>
    <t>ROBOTY WYKOŃCZENIOWE</t>
  </si>
  <si>
    <t>OZNAKOWANIE POZIOME</t>
  </si>
  <si>
    <t>URZĄDZENIA ZABEZPIECZAJĄCE RUCH PIESZYCH</t>
  </si>
  <si>
    <t>ELEMENTY  ULIC</t>
  </si>
  <si>
    <t>KRAWĘŻNIKI BETONOWE</t>
  </si>
  <si>
    <t>OBRZEŻA BETONOWE</t>
  </si>
  <si>
    <t>INNE ROBOTY</t>
  </si>
  <si>
    <t>L.p.</t>
  </si>
  <si>
    <t>POMIAR POWYKONAWCZY ZREALIZOWANYCH DROGOWYCH OBIEKTÓW BUDOWLANYCH</t>
  </si>
  <si>
    <t>Pomiar powykonawczy</t>
  </si>
  <si>
    <t>Wyszczególnienie  elementów rozliczeniowych</t>
  </si>
  <si>
    <t>D.01.00.00.</t>
  </si>
  <si>
    <t>D.04.00.00.</t>
  </si>
  <si>
    <t>D.05.00.00.</t>
  </si>
  <si>
    <t>D.06.00.00.</t>
  </si>
  <si>
    <t>D.08.00.00.</t>
  </si>
  <si>
    <t>WIATY PRZYSTANKOWE</t>
  </si>
  <si>
    <t>D-10.00.00.</t>
  </si>
  <si>
    <t>D-07.00.00.</t>
  </si>
  <si>
    <t>D-03.00.00.</t>
  </si>
  <si>
    <t>D-02.00.00.</t>
  </si>
  <si>
    <t>x</t>
  </si>
  <si>
    <t>[zł]</t>
  </si>
  <si>
    <t>01.01.01. 45233000-9</t>
  </si>
  <si>
    <t>01.02.01. 45112000-5</t>
  </si>
  <si>
    <t>01.02.02. 45112000-5</t>
  </si>
  <si>
    <t>01.03.04. 45232000-2</t>
  </si>
  <si>
    <t>04.01.01. 45233000-9</t>
  </si>
  <si>
    <t>04.08.01. 45233000-9</t>
  </si>
  <si>
    <t>PODBUDOWA Z BETONU ASFALTOWEGO</t>
  </si>
  <si>
    <t>05.03.11. 45233000-9</t>
  </si>
  <si>
    <t>RECYKLING - FREZOWANIE NAWIERZCHNI ASFALTOWYCH NA ZIMNO</t>
  </si>
  <si>
    <t>06.01.01. 45112000-5</t>
  </si>
  <si>
    <t>07.06.01. 45342000-6</t>
  </si>
  <si>
    <t>OGRODZENIE PRZY POSESJACH PRZYDROŻNYCH</t>
  </si>
  <si>
    <t>07.06.02. 45233000-9</t>
  </si>
  <si>
    <t>08.03.01. 45233000-9</t>
  </si>
  <si>
    <t xml:space="preserve">ODWODNIENIE KORPUSU DROGOWEGO </t>
  </si>
  <si>
    <t xml:space="preserve">OZNAKOWANIE PIONOWE </t>
  </si>
  <si>
    <t xml:space="preserve">OZNAKOWANIE DRÓG I URZĄDZENIA BEZPIECZEŃSTWA RUCHU </t>
  </si>
  <si>
    <t>08.01.01. 45233000-9</t>
  </si>
  <si>
    <t>03.02.01. 45231300-8</t>
  </si>
  <si>
    <t>Oznakowanie poziome jezdni materiałami grubowarstwowymi - piktogramy rowerowe (strzałki i inne symbole)</t>
  </si>
  <si>
    <t>PRZEBUDOWA  KANALIZACJI SANITARNEJ</t>
  </si>
  <si>
    <t>Oznakowanie poziome jezdni materiałami grubowarstwowymi chemoutwardzalnymi - linie przerywane</t>
  </si>
  <si>
    <t xml:space="preserve">Oznakowanie poziome jezdni materiałami grubowarstwowymi chemoutwardzalnymi- linie ciągłe </t>
  </si>
  <si>
    <t>Rozebranie ław pod krawężniki</t>
  </si>
  <si>
    <t>01.03.02. 45232000-2</t>
  </si>
  <si>
    <t>Numer ST kod CPV</t>
  </si>
  <si>
    <t>Kanały z rur typu PVC łączone na wcisk, Fi·200·mm</t>
  </si>
  <si>
    <t>Ustawienie słupków z rur stalowych o średnicy 70 mm dla znaków drogowych wraz z fundamentami</t>
  </si>
  <si>
    <t>01.02.04. 45111000-9</t>
  </si>
  <si>
    <t>02.01.01. 45111200-0</t>
  </si>
  <si>
    <t>02.03.01. 45111200-0</t>
  </si>
  <si>
    <t>WYRÓWNANIE PODBUDOWY MIESZANKĄ MINERALNO - ASFALTOWĄ</t>
  </si>
  <si>
    <t>07.02.01. 45233290-8</t>
  </si>
  <si>
    <t>Przymocowanie tarcz znaków drogowych odblaskowych do gotowych słupków (znaki typu A, B, C, D) - folia odblaskowa II generacji</t>
  </si>
  <si>
    <t>Ustawienie obrzeży betonowych o wymiarach 8x30 cm na podsypce cementowo - piaskowej wraz z oporem</t>
  </si>
  <si>
    <t>05.03.23. 45233000-9</t>
  </si>
  <si>
    <t>NAWIERZCHNIA Z KOSTKI BRUKOWEJ BETONOWEJ</t>
  </si>
  <si>
    <t>KOSZTORYS OFERTOWY</t>
  </si>
  <si>
    <t>Wycięcie i karczowanie  drzew o śr. 36-55 cm z zasypaniem dołów, z wywozem drewna, karpiny i gałęzi na skład wykonawcy</t>
  </si>
  <si>
    <t>04.02.01. 45233000-9</t>
  </si>
  <si>
    <t>Ustawienie oporników betonowych o wymiarach 12x25cm na ławie betonowej z oporem, z betonu C12/15, na podsypce cementowo-piaskowej  gr. 5cm</t>
  </si>
  <si>
    <t xml:space="preserve">UMOCNIENIE SKARP I POBOCZY </t>
  </si>
  <si>
    <t>Roboty pomiarowe przy liniowych robotach ziemnych, trasa dróg w terenie równinnym</t>
  </si>
  <si>
    <t>Regulacja pion. zwieńczeń zaworów wodociągowych, gazowych, hydrantów</t>
  </si>
  <si>
    <r>
      <t>Wykonanie podbudowy z kruszywa łamanego #0/31,5mm - w-wa dolna grubości</t>
    </r>
    <r>
      <rPr>
        <b/>
        <u val="single"/>
        <sz val="10"/>
        <rFont val="Arial Narrow"/>
        <family val="2"/>
      </rPr>
      <t xml:space="preserve"> 20cm</t>
    </r>
  </si>
  <si>
    <t>szt.</t>
  </si>
  <si>
    <t>PRZEBUDOWA INFRASTRUKTURY PODZIEMNEJ</t>
  </si>
  <si>
    <t>45232000-2</t>
  </si>
  <si>
    <t>PODBUDOWA Z BETONU CEMENTOWEGO</t>
  </si>
  <si>
    <t>PODBUDOWA I ULEPSZ.PODŁOŻE Z KRUSZYWA STABILIZOWANEGO CEMENTEM</t>
  </si>
  <si>
    <t>Oznakowanie poziome jezdni materiałami grubowarstwowymi - linie na skrzyżowaniach i przejściach</t>
  </si>
  <si>
    <t>Ustawienie krawężników betonowych wtopionych  o wymiarach 15x30cm na ławie betonowej z oporem, z betonu C12/15, na podsypce cementowo-piaskowej  gr. 5 cm</t>
  </si>
  <si>
    <t>04.03.01A. 45233000-9</t>
  </si>
  <si>
    <t>POŁĄCZENIE  MIĘDZYWARSTWOWE  NAWIERZCHNI  DROGOWEJ  EMULSJĄ  ASFALTOWĄ</t>
  </si>
  <si>
    <t>Skropienie emulsją asfaltową warstw niebitumicznych</t>
  </si>
  <si>
    <t>Skropienie emulsją asfaltsfaltową warstw bitumicznych</t>
  </si>
  <si>
    <r>
      <t xml:space="preserve">Wykonanie nawierzchni z kostki brukowej betonowej  </t>
    </r>
    <r>
      <rPr>
        <b/>
        <sz val="10"/>
        <rFont val="Arial Narrow"/>
        <family val="2"/>
      </rPr>
      <t xml:space="preserve">(kolor szary) </t>
    </r>
    <r>
      <rPr>
        <sz val="10"/>
        <rFont val="Arial Narrow"/>
        <family val="2"/>
      </rPr>
      <t>gr.</t>
    </r>
    <r>
      <rPr>
        <b/>
        <u val="single"/>
        <sz val="10"/>
        <rFont val="Arial Narrow"/>
        <family val="2"/>
      </rPr>
      <t xml:space="preserve"> 8cm</t>
    </r>
    <r>
      <rPr>
        <sz val="10"/>
        <rFont val="Arial Narrow"/>
        <family val="2"/>
      </rPr>
      <t xml:space="preserve"> na podsypce cementowo - piaskowej spoinowanej piaskiem</t>
    </r>
  </si>
  <si>
    <r>
      <t xml:space="preserve">Wykonanie nawierzchni z betonu asfaltowego AC11S - warstwa ścieralna, gr. </t>
    </r>
    <r>
      <rPr>
        <b/>
        <u val="single"/>
        <sz val="10"/>
        <rFont val="Arial Narrow"/>
        <family val="2"/>
      </rPr>
      <t>4cm</t>
    </r>
  </si>
  <si>
    <r>
      <t xml:space="preserve">Wykonanie nawierzchni z betonu asfaltowego AC16W - warstwa wiążąca, gr. </t>
    </r>
    <r>
      <rPr>
        <b/>
        <u val="single"/>
        <sz val="10"/>
        <rFont val="Arial Narrow"/>
        <family val="2"/>
      </rPr>
      <t>6cm</t>
    </r>
  </si>
  <si>
    <t>05.03.05A. 45233000-9</t>
  </si>
  <si>
    <t>NAWIERZCHNIE Z BETONU ASFALTOWEGO DO WARSTWY ŚCIERALNEJ</t>
  </si>
  <si>
    <t>05.03.05B. 45233000-9</t>
  </si>
  <si>
    <t>NAWIERZCHNIE Z BETONU ASFALTOWEGO DO WARSTWY WIĄŻĄCEJ</t>
  </si>
  <si>
    <t>04.04.02A. 45233000-9</t>
  </si>
  <si>
    <t>Ustawienie krawężników betonowych wystających o wymiarach 20x30cm na ławie betonowej z oporem, z betonu C12/15, na podsypce cementowo-piaskowej  gr. 5cm</t>
  </si>
  <si>
    <t>04.05.01A. 45233000-9</t>
  </si>
  <si>
    <t>05.03.01.</t>
  </si>
  <si>
    <t>NAWIERZCHNIA Z KOSTKI KAMIENNEJ</t>
  </si>
  <si>
    <t>Nasypanie warstwy piasku na dnie rowu kablowego o szerokoci do 0.6 m</t>
  </si>
  <si>
    <t>Regulacja pionowa studzienek telefonicznych z wymianą na studnie i pokrywy klasy D</t>
  </si>
  <si>
    <t>Regulacja pionowa studzienek telefonicznych, w tym nadbudowa studni</t>
  </si>
  <si>
    <t>Wykonanie zabezpieczenia kablowych linii telekomunikacyjnych rurami dwudzielnymi</t>
  </si>
  <si>
    <t>Regulacja pionowa studni kanalizacyjnych</t>
  </si>
  <si>
    <r>
      <t xml:space="preserve">Warstwa odcinająca z podsypki piaskowej grubości </t>
    </r>
    <r>
      <rPr>
        <b/>
        <u val="single"/>
        <sz val="10"/>
        <rFont val="Arial Narrow"/>
        <family val="2"/>
      </rPr>
      <t xml:space="preserve">15cm </t>
    </r>
  </si>
  <si>
    <r>
      <t>Wykonanie podbudowy z kruszywa łamanego #0/31,5mm - w-wa górna grubości</t>
    </r>
    <r>
      <rPr>
        <b/>
        <u val="single"/>
        <sz val="10"/>
        <rFont val="Arial Narrow"/>
        <family val="2"/>
      </rPr>
      <t xml:space="preserve"> 15cm</t>
    </r>
  </si>
  <si>
    <r>
      <t xml:space="preserve">Wykonanie dolnej warstwy konstrukcji z gruntu stabilizowanego cementem gr. w-wy </t>
    </r>
    <r>
      <rPr>
        <b/>
        <u val="single"/>
        <sz val="10"/>
        <rFont val="Arial Narrow"/>
        <family val="2"/>
      </rPr>
      <t>18cm E2=100MPa (C 3/4)</t>
    </r>
  </si>
  <si>
    <r>
      <t xml:space="preserve">Wykonanie podbudowy zasadniczej z betonu cementowego grubości </t>
    </r>
    <r>
      <rPr>
        <b/>
        <u val="single"/>
        <sz val="10"/>
        <rFont val="Arial Narrow"/>
        <family val="2"/>
      </rPr>
      <t>20cm</t>
    </r>
    <r>
      <rPr>
        <sz val="10"/>
        <rFont val="Arial Narrow"/>
        <family val="2"/>
      </rPr>
      <t xml:space="preserve"> C 20/25</t>
    </r>
  </si>
  <si>
    <r>
      <t xml:space="preserve">Wykonanie podbudowy z betonu asfaltowego AC22P gr.  w-wy </t>
    </r>
    <r>
      <rPr>
        <b/>
        <u val="single"/>
        <sz val="10"/>
        <rFont val="Arial Narrow"/>
        <family val="2"/>
      </rPr>
      <t>7cm</t>
    </r>
  </si>
  <si>
    <t xml:space="preserve">Wykonanie nawierzchni z kostki kamiennej 15/17cm spoinowanej zaprawą cementowoą z dodatkiem żywic układanej na podsypce cementowo - piaskowej </t>
  </si>
  <si>
    <r>
      <t xml:space="preserve">Wykonanie nawierzchni z betonu asfaltowego AC5S - warstwa ścieralna, gr. </t>
    </r>
    <r>
      <rPr>
        <b/>
        <u val="single"/>
        <sz val="10"/>
        <rFont val="Arial Narrow"/>
        <family val="2"/>
      </rPr>
      <t>4cm</t>
    </r>
  </si>
  <si>
    <r>
      <t>Wykonanie nawierzchni z betonu asfaltowego AC11W - warstwa wiążąca, gr. 4</t>
    </r>
    <r>
      <rPr>
        <b/>
        <u val="single"/>
        <sz val="10"/>
        <rFont val="Arial Narrow"/>
        <family val="2"/>
      </rPr>
      <t>cm</t>
    </r>
  </si>
  <si>
    <r>
      <t xml:space="preserve">Wykonanie dolnej warstwy konstrukcji z gruntu stabilizowanego cementem gr. w-wy </t>
    </r>
    <r>
      <rPr>
        <b/>
        <u val="single"/>
        <sz val="10"/>
        <rFont val="Arial Narrow"/>
        <family val="2"/>
      </rPr>
      <t>15cm E2=80 i 100MPa</t>
    </r>
    <r>
      <rPr>
        <sz val="10"/>
        <rFont val="Arial Narrow"/>
        <family val="2"/>
      </rPr>
      <t xml:space="preserve"> (C 3/4)</t>
    </r>
  </si>
  <si>
    <r>
      <t xml:space="preserve">Wykonanie nawierzchni z kostki brukowej betonowej  </t>
    </r>
    <r>
      <rPr>
        <b/>
        <sz val="10"/>
        <rFont val="Arial Narrow"/>
        <family val="2"/>
      </rPr>
      <t xml:space="preserve">(kolor grafitowy) </t>
    </r>
    <r>
      <rPr>
        <sz val="10"/>
        <rFont val="Arial Narrow"/>
        <family val="2"/>
      </rPr>
      <t>gr.</t>
    </r>
    <r>
      <rPr>
        <b/>
        <u val="single"/>
        <sz val="10"/>
        <rFont val="Arial Narrow"/>
        <family val="2"/>
      </rPr>
      <t xml:space="preserve"> 8cm</t>
    </r>
    <r>
      <rPr>
        <sz val="10"/>
        <rFont val="Arial Narrow"/>
        <family val="2"/>
      </rPr>
      <t xml:space="preserve"> na podsypce cementowo - piaskowej spoinowanej piaskiem</t>
    </r>
  </si>
  <si>
    <r>
      <t xml:space="preserve">Odtworzenie nawierzchni z kostki brukowej betonowej </t>
    </r>
    <r>
      <rPr>
        <b/>
        <sz val="10"/>
        <rFont val="Arial Narrow"/>
        <family val="2"/>
      </rPr>
      <t xml:space="preserve">(kolor czerwony) </t>
    </r>
    <r>
      <rPr>
        <sz val="10"/>
        <rFont val="Arial Narrow"/>
        <family val="2"/>
      </rPr>
      <t>gr.</t>
    </r>
    <r>
      <rPr>
        <b/>
        <u val="single"/>
        <sz val="10"/>
        <rFont val="Arial Narrow"/>
        <family val="2"/>
      </rPr>
      <t xml:space="preserve"> 8cm</t>
    </r>
    <r>
      <rPr>
        <sz val="10"/>
        <rFont val="Arial Narrow"/>
        <family val="2"/>
      </rPr>
      <t xml:space="preserve"> na podsypce cementowo - piaskowej spoinowanej piaskiem</t>
    </r>
  </si>
  <si>
    <t xml:space="preserve">Demontaż istniejących elementów ogrodzeń przęsłowych </t>
  </si>
  <si>
    <t>Odtworzenie ogrodzenia przydrożnego z przęsłowych elementów stalowych wraz zwykonaniem fundamentów</t>
  </si>
  <si>
    <t>Ustawienie ogrodzeń łańcuchowych U-12b</t>
  </si>
  <si>
    <t>Ustawienie ogrodzeń przęsłowych U-12a</t>
  </si>
  <si>
    <t>Ustawienie słupków przeszkodowych U-12c</t>
  </si>
  <si>
    <t>08.01.03. 45233000-9</t>
  </si>
  <si>
    <t>KRAWĘŻNIKI POLIMEROBETONOWE - PERONOWE</t>
  </si>
  <si>
    <t xml:space="preserve">Ustawienie krawężników polimerobetonowych peronowych na ławach betonowych </t>
  </si>
  <si>
    <t>ANALOGIA Ułożenie rur osłonowych dwudzielnych o rednicy 110mm na  kablach nn 0,4kV</t>
  </si>
  <si>
    <t>ANALOGIA Ułożenie rur osłonowych dwudzielnych o rednicy 160mm na  kablach SN 15kV</t>
  </si>
  <si>
    <t>Roboty przygotowawcze</t>
  </si>
  <si>
    <t>Roboty ziemne</t>
  </si>
  <si>
    <t>Umocnienie ścian wykopów wraz z rozbiórką palami szalunkowymi stalowymi (wypraskami) w gruntach suchych, szerokość do 1·m, umocnienie pełne w gruncie kategorii I-IV, głębokość do 3·m</t>
  </si>
  <si>
    <t>Roboty montażowe</t>
  </si>
  <si>
    <t>Studzienki ściekowe uliczne i podwórzowe, Fi·500·mm, z osadnikiem i syfonem</t>
  </si>
  <si>
    <t>Studnie rewizyjne z kręgów betonowych w gotowym wykopie, Fi·1000·mm, głębokość 3·m, z pierścieniem odciążającym</t>
  </si>
  <si>
    <t>Przejście przez ściany komór tulejami stalowymi "PS" przy grubości ściany 20·cm, otwór Fi·210·mm- analogia wykonanie przejść dn 200PVC w stud niach istn.</t>
  </si>
  <si>
    <t>Deskowanie ścian prostych, bloków oporowych o wys. do 3·m- analogia fundamenty studni nabudowywanych</t>
  </si>
  <si>
    <t>Układanie mieszanki betonowej w konstrukcjach, ręcznie, transport japonkami: ściany proste i łukowe</t>
  </si>
  <si>
    <t>Studnie rewizyjne z kręgów betonowych w gotowym wykopie, Fi·1200·mm, głębokość 3·m, z pierścieniem odciążającym- studnie nabudowywane na kanale istn.</t>
  </si>
  <si>
    <t>Likwidacje</t>
  </si>
  <si>
    <t>Kanały z rur typu PVC łączone na wcisk, Fi·200·mm- analogia likwidacje</t>
  </si>
  <si>
    <t>Studzienki ściekowe uliczne i podwórzowe, Fi·500·mm, z osadnikiem i syfonem- analogia likwidacje</t>
  </si>
  <si>
    <r>
      <t xml:space="preserve"> Wyrównanie podbudowy mieszankami mieralno-bitumiczną AC16W min. </t>
    </r>
    <r>
      <rPr>
        <b/>
        <u val="single"/>
        <sz val="10"/>
        <rFont val="Arial Narrow"/>
        <family val="2"/>
      </rPr>
      <t>6cm</t>
    </r>
  </si>
  <si>
    <r>
      <t xml:space="preserve">Wykonanie dolnej warstwy konstrukcji z gruntu stabilizowanego cementem gr. w-wy </t>
    </r>
    <r>
      <rPr>
        <b/>
        <u val="single"/>
        <sz val="10"/>
        <rFont val="Arial Narrow"/>
        <family val="2"/>
      </rPr>
      <t>15cm E2=80MPa</t>
    </r>
    <r>
      <rPr>
        <sz val="10"/>
        <rFont val="Arial Narrow"/>
        <family val="2"/>
      </rPr>
      <t xml:space="preserve"> (C 1,5/2)</t>
    </r>
  </si>
  <si>
    <r>
      <t xml:space="preserve">Darniowanie pasów zieleni na uprzednio rozłożonej warstwie humusu gr. </t>
    </r>
    <r>
      <rPr>
        <b/>
        <u val="single"/>
        <sz val="10"/>
        <rFont val="Arial Narrow"/>
        <family val="2"/>
      </rPr>
      <t>5cm</t>
    </r>
  </si>
  <si>
    <t>Ustawienie lustra drogowego U-18b</t>
  </si>
  <si>
    <t>Przymocowanie tarcz znaków drogowych odblaskowych do gotowych słupków (znaki typu T) - folia odblaskowa II generacji</t>
  </si>
  <si>
    <t>PODBUDOWA ZASADNICZA Z MIESZANKI KRUSZYWA NIEZWIĄZANEGO</t>
  </si>
  <si>
    <t>04.07.01.A 45233000-9</t>
  </si>
  <si>
    <t>04.06.01B 45233000-9</t>
  </si>
  <si>
    <t>Ustawienie balustrady na pochylni dla niepełnosprawnych - stal nierdzewna kotwiona wg. zaleceń producenta</t>
  </si>
  <si>
    <t>10.09.01. 45223800-4</t>
  </si>
  <si>
    <t>07.01.01. 45233221-4</t>
  </si>
  <si>
    <t>01.03.08. 45232000-2</t>
  </si>
  <si>
    <t>Wykonanie wykopów w gr. Kat. I-V z transportem urobku na odkład wykonawcy</t>
  </si>
  <si>
    <t>Wykonanie nasypów z gr. Kat. III-IV z pozyskaniem i transportem gruntu wraz z formowaniem i zagęszczeniem</t>
  </si>
  <si>
    <t>Zasypanie wnęk za ścianami budowli inżynierskich przy wysokości zasypania do 4·m wraz z dostarczeniem ziemi i zagęszczeniem, grunt kategorii I-II- wykonanie podsypki</t>
  </si>
  <si>
    <t>Zasypanie wnęk za ścianami budowli inżynierskich przy wysokości zasypania do 4·m wraz z dostarczeniem ziemi i zagęszczeniem, grunt kategorii I-II- wykonanie obsypki</t>
  </si>
  <si>
    <t>Zasypywanie wnęk za ścianami budowli wodno-inżynieryjnych przy wysokości nasypu powyżej 4·m, grunt kategorii I-II</t>
  </si>
  <si>
    <t>Kopanie rowów dla kabli w gruncie kat. III</t>
  </si>
  <si>
    <r>
      <t xml:space="preserve">Usunięcie w-wy ziemi urodzajnej (humusu) grubości </t>
    </r>
    <r>
      <rPr>
        <b/>
        <u val="single"/>
        <sz val="10"/>
        <rFont val="Arial Narrow"/>
        <family val="2"/>
      </rPr>
      <t>20cm</t>
    </r>
    <r>
      <rPr>
        <sz val="10"/>
        <rFont val="Arial Narrow"/>
        <family val="2"/>
      </rPr>
      <t xml:space="preserve"> z odwozem na odkład lub wywozem z budowy na skład wykonawcy</t>
    </r>
  </si>
  <si>
    <r>
      <t xml:space="preserve">Cięcie i rozebranie nawierzchni z miesz. min. - bitumicznych gr. </t>
    </r>
    <r>
      <rPr>
        <b/>
        <u val="single"/>
        <sz val="10"/>
        <rFont val="Arial Narrow"/>
        <family val="2"/>
      </rPr>
      <t>8cm</t>
    </r>
    <r>
      <rPr>
        <sz val="10"/>
        <rFont val="Arial Narrow"/>
        <family val="2"/>
      </rPr>
      <t xml:space="preserve"> wraz transportem na plac składowy wskazany przez Zamawiającego</t>
    </r>
  </si>
  <si>
    <r>
      <t xml:space="preserve">Rozebranie podbudowy z betonowych płyt zbrojonych o gr. </t>
    </r>
    <r>
      <rPr>
        <b/>
        <u val="single"/>
        <sz val="10"/>
        <rFont val="Arial Narrow"/>
        <family val="2"/>
      </rPr>
      <t>18cm</t>
    </r>
    <r>
      <rPr>
        <sz val="10"/>
        <rFont val="Arial Narrow"/>
        <family val="2"/>
      </rPr>
      <t xml:space="preserve"> wraz transportem na plac składowy wskazany przez Zamawiającego</t>
    </r>
  </si>
  <si>
    <r>
      <t xml:space="preserve">Rozebranie nawierzchni z kostki brukowej betonowej gr. </t>
    </r>
    <r>
      <rPr>
        <b/>
        <u val="single"/>
        <sz val="10"/>
        <rFont val="Arial Narrow"/>
        <family val="2"/>
      </rPr>
      <t>8cm</t>
    </r>
    <r>
      <rPr>
        <sz val="10"/>
        <rFont val="Arial Narrow"/>
        <family val="2"/>
      </rPr>
      <t xml:space="preserve"> wraz transportem na plac składowy wskazany przez Zamawiającego</t>
    </r>
  </si>
  <si>
    <r>
      <t xml:space="preserve">Rozebranie nawierzchni z drogowych płyt betonowych typu Yomb gr. </t>
    </r>
    <r>
      <rPr>
        <b/>
        <u val="single"/>
        <sz val="10"/>
        <rFont val="Arial Narrow"/>
        <family val="2"/>
      </rPr>
      <t xml:space="preserve">10 cm </t>
    </r>
    <r>
      <rPr>
        <sz val="10"/>
        <rFont val="Arial Narrow"/>
        <family val="2"/>
      </rPr>
      <t>wraz transportem na plac składowy wskazany przez Zamawiającego</t>
    </r>
  </si>
  <si>
    <r>
      <t xml:space="preserve">Rozebranie nawierzchni z drogowych płyt betonowych typu Trylinka gr. </t>
    </r>
    <r>
      <rPr>
        <b/>
        <u val="single"/>
        <sz val="10"/>
        <rFont val="Arial Narrow"/>
        <family val="2"/>
      </rPr>
      <t xml:space="preserve">12 cm </t>
    </r>
    <r>
      <rPr>
        <sz val="10"/>
        <rFont val="Arial Narrow"/>
        <family val="2"/>
      </rPr>
      <t>wraz transportem na plac składowy wskazany przez Zamawiającego</t>
    </r>
  </si>
  <si>
    <r>
      <t xml:space="preserve">Rozebranie chodników z płyt betonowych gr. </t>
    </r>
    <r>
      <rPr>
        <b/>
        <u val="single"/>
        <sz val="10"/>
        <rFont val="Arial Narrow"/>
        <family val="2"/>
      </rPr>
      <t>7cm</t>
    </r>
    <r>
      <rPr>
        <sz val="10"/>
        <rFont val="Arial Narrow"/>
        <family val="2"/>
      </rPr>
      <t xml:space="preserve"> na podsypce piaskowej wraz transportem na plac składowy wskazany przez Zamawiającego</t>
    </r>
  </si>
  <si>
    <t>Rozbiórka krawężników betonowych wraz transportem na plac składowy wskazany przez Zamawiającego</t>
  </si>
  <si>
    <r>
      <t>Wykonanie frezowania nawierzchni asfaltowych na zimno gr. w-wy</t>
    </r>
    <r>
      <rPr>
        <b/>
        <u val="single"/>
        <sz val="10"/>
        <rFont val="Arial Narrow"/>
        <family val="2"/>
      </rPr>
      <t xml:space="preserve"> 6cm</t>
    </r>
    <r>
      <rPr>
        <sz val="10"/>
        <rFont val="Arial Narrow"/>
        <family val="2"/>
      </rPr>
      <t xml:space="preserve"> wraz transportem na plac składowy wskazany przez Zamawiającego</t>
    </r>
  </si>
  <si>
    <t>Rozebranie murków oporowych i fundamentów betonowych pozostałych po ogrodzeniu wraz transportem na plac składowy wskazany przez Zamawiającego</t>
  </si>
  <si>
    <t>Cena jednostkowa brutto</t>
  </si>
  <si>
    <t xml:space="preserve">Wartość brutto </t>
  </si>
  <si>
    <t>RAZEM BRUTTO :</t>
  </si>
  <si>
    <t>Rozbórka obrzeży betonowych wraz transportem na plac składowy wskazany przez Zamawiającego</t>
  </si>
  <si>
    <t>Rozbiórka krawężników kamiennych wraz transportem na plac składowy wskazany przez Zamawiającego</t>
  </si>
  <si>
    <t>Zasypywanie rowów dla kabli wykonanych  w gruncie kat. III</t>
  </si>
  <si>
    <t>Wykopy oraz przekopy wykonywane na odkład, grunt kategorii III na skład wykonawcy</t>
  </si>
  <si>
    <t>Wykopy jamiste wykonywane na odkład, głębokość do 3·m, kategoria gruntu III na skład wykonawcy</t>
  </si>
  <si>
    <r>
      <t xml:space="preserve">Wykonanie koryta wraz z profilowaniem i zagęszczeniem podłoża pod warstwy konstrukcyjne nawierzchni w gr. Kat. I-V, o głębokości </t>
    </r>
    <r>
      <rPr>
        <b/>
        <u val="single"/>
        <sz val="10"/>
        <rFont val="Arial Narrow"/>
        <family val="2"/>
      </rPr>
      <t xml:space="preserve">40cm </t>
    </r>
    <r>
      <rPr>
        <sz val="10"/>
        <rFont val="Arial Narrow"/>
        <family val="2"/>
      </rPr>
      <t>(dodatkowa głębokość po rozbiórkach i zdjęciu humusu) wraz z transportem urobku na skład wykonawcy</t>
    </r>
  </si>
  <si>
    <r>
      <t xml:space="preserve">Wykonanie koryta wraz z profilowaniem i zagęszczeniem podłoża pod warstwy konstrukcyjne nawierzchni w gr. Kat. I-V, o głębokości </t>
    </r>
    <r>
      <rPr>
        <b/>
        <u val="single"/>
        <sz val="10"/>
        <rFont val="Arial Narrow"/>
        <family val="2"/>
      </rPr>
      <t xml:space="preserve">30cm </t>
    </r>
    <r>
      <rPr>
        <sz val="10"/>
        <rFont val="Arial Narrow"/>
        <family val="2"/>
      </rPr>
      <t>(dodatkowa głębokość po rozbiórkach i zdjęciu humusu) wraz z transportem urobku na skład wykonawcy</t>
    </r>
  </si>
  <si>
    <r>
      <t xml:space="preserve">Wykonanie koryta wraz z profilowaniem i zagęszczeniem podłoża pod warstwy konstrukcyjne nawierzchni w gr. Kat. I-V, o głębokości </t>
    </r>
    <r>
      <rPr>
        <b/>
        <u val="single"/>
        <sz val="10"/>
        <rFont val="Arial Narrow"/>
        <family val="2"/>
      </rPr>
      <t xml:space="preserve">20cm </t>
    </r>
    <r>
      <rPr>
        <sz val="10"/>
        <rFont val="Arial Narrow"/>
        <family val="2"/>
      </rPr>
      <t>(dodatkowa głębokość po rozbiórkach i zdjęciu humusu) wraz z transportem urobku na skład wykonawcy</t>
    </r>
  </si>
  <si>
    <t xml:space="preserve">„Przebudowa drogi 1925Z – ulica H. Wieniawskiego w Stargardzie” </t>
  </si>
  <si>
    <r>
      <t xml:space="preserve">Rozebranie podbudowy z kruszywa kamiennego o gr. </t>
    </r>
    <r>
      <rPr>
        <b/>
        <u val="single"/>
        <sz val="10"/>
        <rFont val="Arial Narrow"/>
        <family val="2"/>
      </rPr>
      <t>20cm</t>
    </r>
    <r>
      <rPr>
        <sz val="10"/>
        <rFont val="Arial Narrow"/>
        <family val="2"/>
      </rPr>
      <t xml:space="preserve"> wraz transportem na skład Wykonawcy</t>
    </r>
  </si>
  <si>
    <t>Demontaż i ponowny montaż wiaty przystankowej</t>
  </si>
  <si>
    <t>Demontaż tarcz znaków drogowych wraz z podporami , elementy przekazać Zamawiającemu</t>
  </si>
  <si>
    <t>Demontaż ogrodzeń ochronnych łańcuchowych, elementy przekazać Zamawiajacemu</t>
  </si>
  <si>
    <t>Demontaż poręczy ochronnych sztywnych, elementy przekazać Zamawiającemu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</si>
</sst>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_z_ł"/>
    <numFmt numFmtId="167" formatCode="0.0000000000"/>
    <numFmt numFmtId="168" formatCode="#,##0.0"/>
    <numFmt numFmtId="169" formatCode="#,##0.00\ &quot;zł&quot;"/>
    <numFmt numFmtId="170" formatCode="0.0000000"/>
    <numFmt numFmtId="171" formatCode="#,##0.000\ _z_ł"/>
    <numFmt numFmtId="172" formatCode="#,##0.0000\ _z_ł"/>
    <numFmt numFmtId="173" formatCode="#,##0.00000\ _z_ł"/>
    <numFmt numFmtId="174" formatCode="#,##0.0\ _z_ł"/>
    <numFmt numFmtId="175" formatCode="#,##0\ _z_ł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6" fontId="6" fillId="0" borderId="17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166" fontId="6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66" fontId="6" fillId="0" borderId="2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/>
    </xf>
    <xf numFmtId="166" fontId="6" fillId="0" borderId="29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3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" fontId="5" fillId="0" borderId="34" xfId="55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6" fillId="0" borderId="35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166" fontId="6" fillId="0" borderId="3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horizontal="center"/>
    </xf>
    <xf numFmtId="166" fontId="6" fillId="0" borderId="25" xfId="0" applyNumberFormat="1" applyFont="1" applyFill="1" applyBorder="1" applyAlignment="1">
      <alignment horizontal="right"/>
    </xf>
    <xf numFmtId="166" fontId="6" fillId="0" borderId="36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wrapText="1"/>
    </xf>
    <xf numFmtId="166" fontId="6" fillId="0" borderId="41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center"/>
    </xf>
    <xf numFmtId="166" fontId="6" fillId="0" borderId="42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 wrapText="1"/>
    </xf>
    <xf numFmtId="166" fontId="6" fillId="0" borderId="17" xfId="0" applyNumberFormat="1" applyFont="1" applyFill="1" applyBorder="1" applyAlignment="1">
      <alignment horizontal="right" wrapText="1"/>
    </xf>
    <xf numFmtId="166" fontId="6" fillId="0" borderId="29" xfId="0" applyNumberFormat="1" applyFont="1" applyFill="1" applyBorder="1" applyAlignment="1">
      <alignment horizontal="right" wrapText="1"/>
    </xf>
    <xf numFmtId="0" fontId="0" fillId="0" borderId="31" xfId="0" applyFill="1" applyBorder="1" applyAlignment="1">
      <alignment horizontal="center"/>
    </xf>
    <xf numFmtId="0" fontId="12" fillId="0" borderId="1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4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38" xfId="55" applyNumberFormat="1" applyFont="1" applyFill="1" applyBorder="1" applyAlignment="1">
      <alignment horizontal="center" vertical="center" wrapText="1"/>
    </xf>
    <xf numFmtId="4" fontId="5" fillId="0" borderId="26" xfId="55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SheetLayoutView="90" zoomScalePageLayoutView="0" workbookViewId="0" topLeftCell="A1">
      <selection activeCell="C139" sqref="C139"/>
    </sheetView>
  </sheetViews>
  <sheetFormatPr defaultColWidth="9.00390625" defaultRowHeight="12.75"/>
  <cols>
    <col min="1" max="1" width="3.875" style="76" customWidth="1"/>
    <col min="2" max="2" width="11.75390625" style="76" customWidth="1"/>
    <col min="3" max="3" width="43.125" style="75" customWidth="1"/>
    <col min="4" max="4" width="5.625" style="75" customWidth="1"/>
    <col min="5" max="5" width="8.00390625" style="75" customWidth="1"/>
    <col min="6" max="6" width="11.75390625" style="77" customWidth="1"/>
    <col min="7" max="7" width="11.75390625" style="75" customWidth="1"/>
  </cols>
  <sheetData>
    <row r="1" spans="1:7" ht="18">
      <c r="A1" s="131" t="s">
        <v>85</v>
      </c>
      <c r="B1" s="131"/>
      <c r="C1" s="131"/>
      <c r="D1" s="131"/>
      <c r="E1" s="131"/>
      <c r="F1" s="131"/>
      <c r="G1" s="131"/>
    </row>
    <row r="2" spans="1:7" ht="12.75">
      <c r="A2" s="132"/>
      <c r="B2" s="132"/>
      <c r="C2" s="132"/>
      <c r="D2" s="132"/>
      <c r="E2" s="132"/>
      <c r="F2" s="132"/>
      <c r="G2" s="132"/>
    </row>
    <row r="3" spans="1:7" ht="15.75">
      <c r="A3" s="134" t="s">
        <v>194</v>
      </c>
      <c r="B3" s="134"/>
      <c r="C3" s="134"/>
      <c r="D3" s="134"/>
      <c r="E3" s="134"/>
      <c r="F3" s="134"/>
      <c r="G3" s="134"/>
    </row>
    <row r="4" spans="1:7" ht="13.5" thickBot="1">
      <c r="A4" s="133"/>
      <c r="B4" s="133"/>
      <c r="C4" s="133"/>
      <c r="D4" s="133"/>
      <c r="E4" s="133"/>
      <c r="F4" s="133"/>
      <c r="G4" s="133"/>
    </row>
    <row r="5" spans="1:7" ht="12.75">
      <c r="A5" s="117" t="s">
        <v>32</v>
      </c>
      <c r="B5" s="120" t="s">
        <v>73</v>
      </c>
      <c r="C5" s="120" t="s">
        <v>35</v>
      </c>
      <c r="D5" s="33" t="s">
        <v>0</v>
      </c>
      <c r="E5" s="1"/>
      <c r="F5" s="123" t="s">
        <v>183</v>
      </c>
      <c r="G5" s="125" t="s">
        <v>184</v>
      </c>
    </row>
    <row r="6" spans="1:7" ht="30" customHeight="1">
      <c r="A6" s="118"/>
      <c r="B6" s="121"/>
      <c r="C6" s="121"/>
      <c r="D6" s="127" t="s">
        <v>1</v>
      </c>
      <c r="E6" s="129" t="s">
        <v>2</v>
      </c>
      <c r="F6" s="124"/>
      <c r="G6" s="126"/>
    </row>
    <row r="7" spans="1:7" ht="13.5" thickBot="1">
      <c r="A7" s="119"/>
      <c r="B7" s="122"/>
      <c r="C7" s="122"/>
      <c r="D7" s="128"/>
      <c r="E7" s="130"/>
      <c r="F7" s="53" t="s">
        <v>47</v>
      </c>
      <c r="G7" s="2" t="s">
        <v>47</v>
      </c>
    </row>
    <row r="8" spans="1:7" ht="13.5" thickBot="1">
      <c r="A8" s="3">
        <v>1</v>
      </c>
      <c r="B8" s="34">
        <v>2</v>
      </c>
      <c r="C8" s="34">
        <v>3</v>
      </c>
      <c r="D8" s="4">
        <v>4</v>
      </c>
      <c r="E8" s="4">
        <v>5</v>
      </c>
      <c r="F8" s="58">
        <v>6</v>
      </c>
      <c r="G8" s="35">
        <v>7</v>
      </c>
    </row>
    <row r="9" spans="1:7" ht="13.5" thickBot="1">
      <c r="A9" s="84"/>
      <c r="B9" s="88" t="s">
        <v>36</v>
      </c>
      <c r="C9" s="89" t="s">
        <v>3</v>
      </c>
      <c r="D9" s="86" t="s">
        <v>46</v>
      </c>
      <c r="E9" s="86" t="s">
        <v>46</v>
      </c>
      <c r="F9" s="86" t="s">
        <v>46</v>
      </c>
      <c r="G9" s="90" t="s">
        <v>46</v>
      </c>
    </row>
    <row r="10" spans="1:7" ht="25.5">
      <c r="A10" s="37">
        <v>1</v>
      </c>
      <c r="B10" s="66" t="s">
        <v>48</v>
      </c>
      <c r="C10" s="40" t="s">
        <v>4</v>
      </c>
      <c r="D10" s="38" t="s">
        <v>46</v>
      </c>
      <c r="E10" s="38" t="s">
        <v>46</v>
      </c>
      <c r="F10" s="38" t="s">
        <v>46</v>
      </c>
      <c r="G10" s="39" t="s">
        <v>46</v>
      </c>
    </row>
    <row r="11" spans="1:7" ht="12.75">
      <c r="A11" s="7">
        <v>2</v>
      </c>
      <c r="B11" s="62"/>
      <c r="C11" s="27" t="s">
        <v>6</v>
      </c>
      <c r="D11" s="8" t="s">
        <v>5</v>
      </c>
      <c r="E11" s="57">
        <v>0.8</v>
      </c>
      <c r="F11" s="54"/>
      <c r="G11" s="9"/>
    </row>
    <row r="12" spans="1:7" ht="25.5">
      <c r="A12" s="7">
        <v>3</v>
      </c>
      <c r="B12" s="62" t="s">
        <v>49</v>
      </c>
      <c r="C12" s="26" t="s">
        <v>7</v>
      </c>
      <c r="D12" s="8" t="s">
        <v>46</v>
      </c>
      <c r="E12" s="57" t="s">
        <v>46</v>
      </c>
      <c r="F12" s="57" t="s">
        <v>46</v>
      </c>
      <c r="G12" s="32" t="s">
        <v>46</v>
      </c>
    </row>
    <row r="13" spans="1:7" ht="38.25">
      <c r="A13" s="7">
        <v>4</v>
      </c>
      <c r="B13" s="62"/>
      <c r="C13" s="11" t="s">
        <v>86</v>
      </c>
      <c r="D13" s="8" t="s">
        <v>8</v>
      </c>
      <c r="E13" s="57">
        <v>32</v>
      </c>
      <c r="F13" s="54"/>
      <c r="G13" s="9"/>
    </row>
    <row r="14" spans="1:7" ht="25.5">
      <c r="A14" s="7">
        <v>5</v>
      </c>
      <c r="B14" s="62" t="s">
        <v>50</v>
      </c>
      <c r="C14" s="13" t="s">
        <v>9</v>
      </c>
      <c r="D14" s="8" t="s">
        <v>46</v>
      </c>
      <c r="E14" s="57" t="s">
        <v>46</v>
      </c>
      <c r="F14" s="57" t="s">
        <v>46</v>
      </c>
      <c r="G14" s="32" t="s">
        <v>46</v>
      </c>
    </row>
    <row r="15" spans="1:7" ht="38.25">
      <c r="A15" s="7">
        <v>6</v>
      </c>
      <c r="B15" s="60"/>
      <c r="C15" s="11" t="s">
        <v>173</v>
      </c>
      <c r="D15" s="8" t="s">
        <v>10</v>
      </c>
      <c r="E15" s="57">
        <f>10+29+18+16+216+39+46+36+102+48+55+36+26+12+31+42+28+41+75+109+31+100+27+55+122+237+61+18+125+120+65+79+170</f>
        <v>2225</v>
      </c>
      <c r="F15" s="74"/>
      <c r="G15" s="9"/>
    </row>
    <row r="16" spans="1:7" ht="25.5">
      <c r="A16" s="7">
        <v>7</v>
      </c>
      <c r="B16" s="62" t="s">
        <v>76</v>
      </c>
      <c r="C16" s="26" t="s">
        <v>12</v>
      </c>
      <c r="D16" s="8" t="s">
        <v>46</v>
      </c>
      <c r="E16" s="57" t="s">
        <v>46</v>
      </c>
      <c r="F16" s="57" t="s">
        <v>46</v>
      </c>
      <c r="G16" s="32" t="s">
        <v>46</v>
      </c>
    </row>
    <row r="17" spans="1:7" s="114" customFormat="1" ht="25.5">
      <c r="A17" s="7">
        <v>8</v>
      </c>
      <c r="B17" s="62"/>
      <c r="C17" s="31" t="s">
        <v>195</v>
      </c>
      <c r="D17" s="8" t="s">
        <v>10</v>
      </c>
      <c r="E17" s="73">
        <f>1430+700+1854</f>
        <v>3984</v>
      </c>
      <c r="F17" s="57"/>
      <c r="G17" s="9"/>
    </row>
    <row r="18" spans="1:7" ht="38.25">
      <c r="A18" s="7">
        <v>9</v>
      </c>
      <c r="B18" s="62"/>
      <c r="C18" s="31" t="s">
        <v>175</v>
      </c>
      <c r="D18" s="8" t="s">
        <v>10</v>
      </c>
      <c r="E18" s="57">
        <f>2520-700</f>
        <v>1820</v>
      </c>
      <c r="F18" s="57"/>
      <c r="G18" s="9"/>
    </row>
    <row r="19" spans="1:7" ht="38.25">
      <c r="A19" s="7">
        <v>10</v>
      </c>
      <c r="B19" s="62"/>
      <c r="C19" s="31" t="s">
        <v>174</v>
      </c>
      <c r="D19" s="8" t="s">
        <v>10</v>
      </c>
      <c r="E19" s="73">
        <f>3866+85</f>
        <v>3951</v>
      </c>
      <c r="F19" s="57"/>
      <c r="G19" s="9"/>
    </row>
    <row r="20" spans="1:7" ht="38.25">
      <c r="A20" s="7">
        <v>11</v>
      </c>
      <c r="B20" s="62"/>
      <c r="C20" s="31" t="s">
        <v>176</v>
      </c>
      <c r="D20" s="8" t="s">
        <v>10</v>
      </c>
      <c r="E20" s="57">
        <v>1190</v>
      </c>
      <c r="F20" s="57"/>
      <c r="G20" s="9"/>
    </row>
    <row r="21" spans="1:7" ht="38.25">
      <c r="A21" s="7">
        <v>12</v>
      </c>
      <c r="B21" s="62"/>
      <c r="C21" s="31" t="s">
        <v>177</v>
      </c>
      <c r="D21" s="8" t="s">
        <v>10</v>
      </c>
      <c r="E21" s="57">
        <v>351</v>
      </c>
      <c r="F21" s="57"/>
      <c r="G21" s="9"/>
    </row>
    <row r="22" spans="1:7" ht="38.25">
      <c r="A22" s="7">
        <v>13</v>
      </c>
      <c r="B22" s="62"/>
      <c r="C22" s="31" t="s">
        <v>178</v>
      </c>
      <c r="D22" s="8" t="s">
        <v>10</v>
      </c>
      <c r="E22" s="57">
        <f>906+32</f>
        <v>938</v>
      </c>
      <c r="F22" s="57"/>
      <c r="G22" s="9"/>
    </row>
    <row r="23" spans="1:7" ht="38.25">
      <c r="A23" s="7">
        <v>14</v>
      </c>
      <c r="B23" s="62"/>
      <c r="C23" s="31" t="s">
        <v>179</v>
      </c>
      <c r="D23" s="8" t="s">
        <v>10</v>
      </c>
      <c r="E23" s="57">
        <f>4837+422+18</f>
        <v>5277</v>
      </c>
      <c r="F23" s="57"/>
      <c r="G23" s="9"/>
    </row>
    <row r="24" spans="1:7" ht="25.5">
      <c r="A24" s="7">
        <v>15</v>
      </c>
      <c r="B24" s="60"/>
      <c r="C24" s="31" t="s">
        <v>180</v>
      </c>
      <c r="D24" s="8" t="s">
        <v>13</v>
      </c>
      <c r="E24" s="57">
        <f>119+24+88+175+57+95+21+15+21+102+90+40+95+79+75+80+84+42+47+33+173+191+25+38+31+27+50+38+37+33</f>
        <v>2025</v>
      </c>
      <c r="F24" s="74"/>
      <c r="G24" s="9"/>
    </row>
    <row r="25" spans="1:7" ht="25.5">
      <c r="A25" s="7">
        <v>16</v>
      </c>
      <c r="B25" s="60"/>
      <c r="C25" s="31" t="s">
        <v>187</v>
      </c>
      <c r="D25" s="8" t="s">
        <v>13</v>
      </c>
      <c r="E25" s="57">
        <v>105</v>
      </c>
      <c r="F25" s="74"/>
      <c r="G25" s="9"/>
    </row>
    <row r="26" spans="1:7" ht="25.5">
      <c r="A26" s="7">
        <v>17</v>
      </c>
      <c r="B26" s="60"/>
      <c r="C26" s="31" t="s">
        <v>186</v>
      </c>
      <c r="D26" s="8" t="s">
        <v>13</v>
      </c>
      <c r="E26" s="57">
        <f>14+12+16+29+68+33+15+18+21+56+66+44+37+24+17+68+23+23+8+32+150+120+132+60+33+35</f>
        <v>1154</v>
      </c>
      <c r="F26" s="74"/>
      <c r="G26" s="9"/>
    </row>
    <row r="27" spans="1:7" ht="12.75">
      <c r="A27" s="7">
        <v>18</v>
      </c>
      <c r="B27" s="60"/>
      <c r="C27" s="31" t="s">
        <v>132</v>
      </c>
      <c r="D27" s="8" t="s">
        <v>13</v>
      </c>
      <c r="E27" s="57">
        <f>32+10+20</f>
        <v>62</v>
      </c>
      <c r="F27" s="74"/>
      <c r="G27" s="9"/>
    </row>
    <row r="28" spans="1:7" ht="25.5">
      <c r="A28" s="7">
        <v>19</v>
      </c>
      <c r="B28" s="60"/>
      <c r="C28" s="31" t="s">
        <v>198</v>
      </c>
      <c r="D28" s="8" t="s">
        <v>13</v>
      </c>
      <c r="E28" s="57">
        <f>14+12</f>
        <v>26</v>
      </c>
      <c r="F28" s="74"/>
      <c r="G28" s="9"/>
    </row>
    <row r="29" spans="1:7" ht="25.5">
      <c r="A29" s="7">
        <v>20</v>
      </c>
      <c r="B29" s="60"/>
      <c r="C29" s="31" t="s">
        <v>199</v>
      </c>
      <c r="D29" s="8" t="s">
        <v>13</v>
      </c>
      <c r="E29" s="57">
        <v>6</v>
      </c>
      <c r="F29" s="74"/>
      <c r="G29" s="9"/>
    </row>
    <row r="30" spans="1:7" ht="25.5">
      <c r="A30" s="7">
        <v>21</v>
      </c>
      <c r="B30" s="60"/>
      <c r="C30" s="31" t="s">
        <v>197</v>
      </c>
      <c r="D30" s="8" t="s">
        <v>8</v>
      </c>
      <c r="E30" s="57">
        <v>50</v>
      </c>
      <c r="F30" s="74"/>
      <c r="G30" s="9"/>
    </row>
    <row r="31" spans="1:7" ht="38.25">
      <c r="A31" s="7">
        <v>22</v>
      </c>
      <c r="B31" s="60"/>
      <c r="C31" s="31" t="s">
        <v>182</v>
      </c>
      <c r="D31" s="8" t="s">
        <v>11</v>
      </c>
      <c r="E31" s="57">
        <f>62*0.5*1+62*0.3*1+10*0.3*1</f>
        <v>52.599999999999994</v>
      </c>
      <c r="F31" s="74"/>
      <c r="G31" s="9"/>
    </row>
    <row r="32" spans="1:7" ht="12.75">
      <c r="A32" s="7">
        <v>23</v>
      </c>
      <c r="B32" s="60"/>
      <c r="C32" s="83" t="s">
        <v>71</v>
      </c>
      <c r="D32" s="8" t="s">
        <v>11</v>
      </c>
      <c r="E32" s="73">
        <v>243</v>
      </c>
      <c r="F32" s="74"/>
      <c r="G32" s="9"/>
    </row>
    <row r="33" spans="1:7" ht="25.5">
      <c r="A33" s="7">
        <v>24</v>
      </c>
      <c r="B33" s="62" t="s">
        <v>72</v>
      </c>
      <c r="C33" s="13" t="s">
        <v>14</v>
      </c>
      <c r="D33" s="57" t="s">
        <v>46</v>
      </c>
      <c r="E33" s="57" t="s">
        <v>46</v>
      </c>
      <c r="F33" s="57" t="s">
        <v>46</v>
      </c>
      <c r="G33" s="32" t="s">
        <v>46</v>
      </c>
    </row>
    <row r="34" spans="1:7" ht="12.75">
      <c r="A34" s="7">
        <v>25</v>
      </c>
      <c r="B34" s="62"/>
      <c r="C34" s="31" t="s">
        <v>172</v>
      </c>
      <c r="D34" s="8" t="s">
        <v>11</v>
      </c>
      <c r="E34" s="57">
        <v>15</v>
      </c>
      <c r="F34" s="57"/>
      <c r="G34" s="9"/>
    </row>
    <row r="35" spans="1:7" ht="25.5">
      <c r="A35" s="7">
        <v>26</v>
      </c>
      <c r="B35" s="62"/>
      <c r="C35" s="31" t="s">
        <v>116</v>
      </c>
      <c r="D35" s="8" t="s">
        <v>13</v>
      </c>
      <c r="E35" s="57">
        <v>15</v>
      </c>
      <c r="F35" s="57"/>
      <c r="G35" s="9"/>
    </row>
    <row r="36" spans="1:7" ht="25.5">
      <c r="A36" s="7">
        <v>27</v>
      </c>
      <c r="B36" s="62"/>
      <c r="C36" s="31" t="s">
        <v>140</v>
      </c>
      <c r="D36" s="8" t="s">
        <v>13</v>
      </c>
      <c r="E36" s="57">
        <v>12</v>
      </c>
      <c r="F36" s="57"/>
      <c r="G36" s="9"/>
    </row>
    <row r="37" spans="1:7" ht="25.5">
      <c r="A37" s="7">
        <v>28</v>
      </c>
      <c r="B37" s="62"/>
      <c r="C37" s="31" t="s">
        <v>141</v>
      </c>
      <c r="D37" s="8" t="s">
        <v>13</v>
      </c>
      <c r="E37" s="57">
        <v>12</v>
      </c>
      <c r="F37" s="57"/>
      <c r="G37" s="9"/>
    </row>
    <row r="38" spans="1:7" ht="13.5" thickBot="1">
      <c r="A38" s="51">
        <v>29</v>
      </c>
      <c r="B38" s="94"/>
      <c r="C38" s="112" t="s">
        <v>188</v>
      </c>
      <c r="D38" s="52" t="s">
        <v>11</v>
      </c>
      <c r="E38" s="92">
        <v>15</v>
      </c>
      <c r="F38" s="92"/>
      <c r="G38" s="41"/>
    </row>
    <row r="39" spans="1:7" s="75" customFormat="1" ht="25.5">
      <c r="A39" s="6">
        <v>30</v>
      </c>
      <c r="B39" s="81" t="s">
        <v>51</v>
      </c>
      <c r="C39" s="80" t="s">
        <v>15</v>
      </c>
      <c r="D39" s="55" t="s">
        <v>46</v>
      </c>
      <c r="E39" s="55" t="s">
        <v>46</v>
      </c>
      <c r="F39" s="55" t="s">
        <v>46</v>
      </c>
      <c r="G39" s="82" t="s">
        <v>46</v>
      </c>
    </row>
    <row r="40" spans="1:7" s="75" customFormat="1" ht="25.5">
      <c r="A40" s="7">
        <v>31</v>
      </c>
      <c r="B40" s="62"/>
      <c r="C40" s="31" t="s">
        <v>117</v>
      </c>
      <c r="D40" s="8" t="s">
        <v>8</v>
      </c>
      <c r="E40" s="57">
        <v>2</v>
      </c>
      <c r="F40" s="57"/>
      <c r="G40" s="9"/>
    </row>
    <row r="41" spans="1:7" s="75" customFormat="1" ht="25.5">
      <c r="A41" s="7">
        <v>32</v>
      </c>
      <c r="B41" s="62"/>
      <c r="C41" s="31" t="s">
        <v>118</v>
      </c>
      <c r="D41" s="8" t="s">
        <v>8</v>
      </c>
      <c r="E41" s="57">
        <f>41+25</f>
        <v>66</v>
      </c>
      <c r="F41" s="57"/>
      <c r="G41" s="9"/>
    </row>
    <row r="42" spans="1:7" s="75" customFormat="1" ht="25.5">
      <c r="A42" s="7">
        <v>33</v>
      </c>
      <c r="B42" s="62"/>
      <c r="C42" s="11" t="s">
        <v>119</v>
      </c>
      <c r="D42" s="8" t="s">
        <v>13</v>
      </c>
      <c r="E42" s="57">
        <v>15</v>
      </c>
      <c r="F42" s="57"/>
      <c r="G42" s="9"/>
    </row>
    <row r="43" spans="1:7" ht="12.75">
      <c r="A43" s="7">
        <v>34</v>
      </c>
      <c r="B43" s="62" t="s">
        <v>95</v>
      </c>
      <c r="C43" s="13" t="s">
        <v>94</v>
      </c>
      <c r="D43" s="8" t="s">
        <v>46</v>
      </c>
      <c r="E43" s="57" t="s">
        <v>46</v>
      </c>
      <c r="F43" s="57" t="s">
        <v>46</v>
      </c>
      <c r="G43" s="32" t="s">
        <v>46</v>
      </c>
    </row>
    <row r="44" spans="1:7" ht="25.5">
      <c r="A44" s="7">
        <v>35</v>
      </c>
      <c r="B44" s="62"/>
      <c r="C44" s="31" t="s">
        <v>91</v>
      </c>
      <c r="D44" s="8" t="s">
        <v>8</v>
      </c>
      <c r="E44" s="57">
        <v>55</v>
      </c>
      <c r="F44" s="57"/>
      <c r="G44" s="9"/>
    </row>
    <row r="45" spans="1:7" ht="25.5">
      <c r="A45" s="7">
        <v>36</v>
      </c>
      <c r="B45" s="62" t="s">
        <v>166</v>
      </c>
      <c r="C45" s="26" t="s">
        <v>68</v>
      </c>
      <c r="D45" s="8" t="s">
        <v>46</v>
      </c>
      <c r="E45" s="57" t="s">
        <v>46</v>
      </c>
      <c r="F45" s="54" t="s">
        <v>46</v>
      </c>
      <c r="G45" s="32" t="s">
        <v>46</v>
      </c>
    </row>
    <row r="46" spans="1:7" ht="13.5" thickBot="1">
      <c r="A46" s="51">
        <v>37</v>
      </c>
      <c r="B46" s="45"/>
      <c r="C46" s="103" t="s">
        <v>120</v>
      </c>
      <c r="D46" s="52" t="s">
        <v>8</v>
      </c>
      <c r="E46" s="92">
        <v>44</v>
      </c>
      <c r="F46" s="106"/>
      <c r="G46" s="41"/>
    </row>
    <row r="47" spans="1:7" ht="13.5" thickBot="1">
      <c r="A47" s="3">
        <v>38</v>
      </c>
      <c r="B47" s="63" t="s">
        <v>45</v>
      </c>
      <c r="C47" s="46" t="s">
        <v>16</v>
      </c>
      <c r="D47" s="5" t="s">
        <v>46</v>
      </c>
      <c r="E47" s="5" t="s">
        <v>46</v>
      </c>
      <c r="F47" s="5" t="s">
        <v>46</v>
      </c>
      <c r="G47" s="23" t="s">
        <v>46</v>
      </c>
    </row>
    <row r="48" spans="1:7" ht="25.5">
      <c r="A48" s="37">
        <v>39</v>
      </c>
      <c r="B48" s="66" t="s">
        <v>77</v>
      </c>
      <c r="C48" s="28" t="s">
        <v>17</v>
      </c>
      <c r="D48" s="30" t="s">
        <v>46</v>
      </c>
      <c r="E48" s="70" t="s">
        <v>46</v>
      </c>
      <c r="F48" s="38" t="s">
        <v>46</v>
      </c>
      <c r="G48" s="39" t="s">
        <v>46</v>
      </c>
    </row>
    <row r="49" spans="1:7" ht="25.5">
      <c r="A49" s="7">
        <v>40</v>
      </c>
      <c r="B49" s="60"/>
      <c r="C49" s="11" t="s">
        <v>167</v>
      </c>
      <c r="D49" s="8" t="s">
        <v>11</v>
      </c>
      <c r="E49" s="57">
        <f>86*0.45+3090*0.1</f>
        <v>347.7</v>
      </c>
      <c r="F49" s="57"/>
      <c r="G49" s="9"/>
    </row>
    <row r="50" spans="1:7" ht="25.5">
      <c r="A50" s="7">
        <v>41</v>
      </c>
      <c r="B50" s="62" t="s">
        <v>78</v>
      </c>
      <c r="C50" s="26" t="s">
        <v>18</v>
      </c>
      <c r="D50" s="8" t="s">
        <v>46</v>
      </c>
      <c r="E50" s="57" t="s">
        <v>46</v>
      </c>
      <c r="F50" s="54" t="s">
        <v>46</v>
      </c>
      <c r="G50" s="32" t="s">
        <v>46</v>
      </c>
    </row>
    <row r="51" spans="1:7" ht="26.25" thickBot="1">
      <c r="A51" s="51">
        <v>42</v>
      </c>
      <c r="B51" s="45"/>
      <c r="C51" s="44" t="s">
        <v>168</v>
      </c>
      <c r="D51" s="52" t="s">
        <v>11</v>
      </c>
      <c r="E51" s="92">
        <f>(244+5399+1420)*0.1</f>
        <v>706.3000000000001</v>
      </c>
      <c r="F51" s="92"/>
      <c r="G51" s="41"/>
    </row>
    <row r="52" spans="1:7" ht="13.5" thickBot="1">
      <c r="A52" s="3">
        <v>43</v>
      </c>
      <c r="B52" s="63" t="s">
        <v>44</v>
      </c>
      <c r="C52" s="29" t="s">
        <v>62</v>
      </c>
      <c r="D52" s="5" t="s">
        <v>46</v>
      </c>
      <c r="E52" s="5" t="s">
        <v>46</v>
      </c>
      <c r="F52" s="5" t="s">
        <v>46</v>
      </c>
      <c r="G52" s="23" t="s">
        <v>46</v>
      </c>
    </row>
    <row r="53" spans="1:7" ht="25.5">
      <c r="A53" s="108">
        <v>44</v>
      </c>
      <c r="B53" s="66" t="s">
        <v>66</v>
      </c>
      <c r="C53" s="22" t="s">
        <v>19</v>
      </c>
      <c r="D53" s="8" t="s">
        <v>46</v>
      </c>
      <c r="E53" s="57" t="s">
        <v>46</v>
      </c>
      <c r="F53" s="54" t="s">
        <v>46</v>
      </c>
      <c r="G53" s="32" t="s">
        <v>46</v>
      </c>
    </row>
    <row r="54" spans="1:7" ht="12.75">
      <c r="A54" s="109">
        <v>45</v>
      </c>
      <c r="B54" s="62"/>
      <c r="C54" s="107" t="s">
        <v>142</v>
      </c>
      <c r="D54" s="8" t="s">
        <v>46</v>
      </c>
      <c r="E54" s="57" t="s">
        <v>46</v>
      </c>
      <c r="F54" s="54" t="s">
        <v>46</v>
      </c>
      <c r="G54" s="32" t="s">
        <v>46</v>
      </c>
    </row>
    <row r="55" spans="1:7" ht="25.5">
      <c r="A55" s="109">
        <v>46</v>
      </c>
      <c r="B55" s="62"/>
      <c r="C55" s="11" t="s">
        <v>90</v>
      </c>
      <c r="D55" s="60" t="s">
        <v>5</v>
      </c>
      <c r="E55" s="73">
        <v>0.30000000000000004</v>
      </c>
      <c r="F55" s="73"/>
      <c r="G55" s="104"/>
    </row>
    <row r="56" spans="1:7" ht="12.75">
      <c r="A56" s="109">
        <v>47</v>
      </c>
      <c r="B56" s="62"/>
      <c r="C56" s="107" t="s">
        <v>143</v>
      </c>
      <c r="D56" s="8" t="s">
        <v>46</v>
      </c>
      <c r="E56" s="57" t="s">
        <v>46</v>
      </c>
      <c r="F56" s="54" t="s">
        <v>46</v>
      </c>
      <c r="G56" s="32" t="s">
        <v>46</v>
      </c>
    </row>
    <row r="57" spans="1:7" ht="25.5">
      <c r="A57" s="109">
        <v>48</v>
      </c>
      <c r="B57" s="62"/>
      <c r="C57" s="11" t="s">
        <v>189</v>
      </c>
      <c r="D57" s="60" t="s">
        <v>11</v>
      </c>
      <c r="E57" s="73">
        <v>270</v>
      </c>
      <c r="F57" s="73"/>
      <c r="G57" s="104"/>
    </row>
    <row r="58" spans="1:7" ht="25.5">
      <c r="A58" s="109">
        <v>49</v>
      </c>
      <c r="B58" s="62"/>
      <c r="C58" s="11" t="s">
        <v>190</v>
      </c>
      <c r="D58" s="60" t="s">
        <v>11</v>
      </c>
      <c r="E58" s="73">
        <v>110</v>
      </c>
      <c r="F58" s="73"/>
      <c r="G58" s="104"/>
    </row>
    <row r="59" spans="1:7" ht="51">
      <c r="A59" s="109">
        <v>50</v>
      </c>
      <c r="B59" s="62"/>
      <c r="C59" s="11" t="s">
        <v>144</v>
      </c>
      <c r="D59" s="60" t="s">
        <v>10</v>
      </c>
      <c r="E59" s="73">
        <v>392</v>
      </c>
      <c r="F59" s="73"/>
      <c r="G59" s="104"/>
    </row>
    <row r="60" spans="1:7" ht="38.25">
      <c r="A60" s="109">
        <v>51</v>
      </c>
      <c r="B60" s="62"/>
      <c r="C60" s="11" t="s">
        <v>169</v>
      </c>
      <c r="D60" s="60" t="s">
        <v>11</v>
      </c>
      <c r="E60" s="73">
        <v>33</v>
      </c>
      <c r="F60" s="73"/>
      <c r="G60" s="104"/>
    </row>
    <row r="61" spans="1:7" ht="38.25">
      <c r="A61" s="109">
        <v>52</v>
      </c>
      <c r="B61" s="62"/>
      <c r="C61" s="11" t="s">
        <v>170</v>
      </c>
      <c r="D61" s="60" t="s">
        <v>11</v>
      </c>
      <c r="E61" s="73">
        <v>132.5</v>
      </c>
      <c r="F61" s="73"/>
      <c r="G61" s="104"/>
    </row>
    <row r="62" spans="1:7" ht="39" thickBot="1">
      <c r="A62" s="110">
        <v>53</v>
      </c>
      <c r="B62" s="94"/>
      <c r="C62" s="50" t="s">
        <v>171</v>
      </c>
      <c r="D62" s="45" t="s">
        <v>11</v>
      </c>
      <c r="E62" s="71">
        <v>214.5</v>
      </c>
      <c r="F62" s="71"/>
      <c r="G62" s="105"/>
    </row>
    <row r="63" spans="1:7" ht="12.75">
      <c r="A63" s="111">
        <v>54</v>
      </c>
      <c r="B63" s="81"/>
      <c r="C63" s="113" t="s">
        <v>145</v>
      </c>
      <c r="D63" s="19" t="s">
        <v>46</v>
      </c>
      <c r="E63" s="55" t="s">
        <v>46</v>
      </c>
      <c r="F63" s="79" t="s">
        <v>46</v>
      </c>
      <c r="G63" s="82" t="s">
        <v>46</v>
      </c>
    </row>
    <row r="64" spans="1:7" ht="12.75">
      <c r="A64" s="109">
        <v>55</v>
      </c>
      <c r="B64" s="62"/>
      <c r="C64" s="11" t="s">
        <v>74</v>
      </c>
      <c r="D64" s="60" t="s">
        <v>13</v>
      </c>
      <c r="E64" s="73">
        <v>265</v>
      </c>
      <c r="F64" s="73"/>
      <c r="G64" s="104"/>
    </row>
    <row r="65" spans="1:7" ht="25.5">
      <c r="A65" s="109">
        <v>56</v>
      </c>
      <c r="B65" s="62"/>
      <c r="C65" s="11" t="s">
        <v>146</v>
      </c>
      <c r="D65" s="60" t="s">
        <v>8</v>
      </c>
      <c r="E65" s="73">
        <v>42</v>
      </c>
      <c r="F65" s="73"/>
      <c r="G65" s="104"/>
    </row>
    <row r="66" spans="1:7" ht="38.25">
      <c r="A66" s="109">
        <v>57</v>
      </c>
      <c r="B66" s="62"/>
      <c r="C66" s="11" t="s">
        <v>147</v>
      </c>
      <c r="D66" s="60" t="s">
        <v>8</v>
      </c>
      <c r="E66" s="73">
        <v>4</v>
      </c>
      <c r="F66" s="73"/>
      <c r="G66" s="104"/>
    </row>
    <row r="67" spans="1:7" ht="38.25">
      <c r="A67" s="109">
        <v>58</v>
      </c>
      <c r="B67" s="62"/>
      <c r="C67" s="11" t="s">
        <v>148</v>
      </c>
      <c r="D67" s="60" t="s">
        <v>8</v>
      </c>
      <c r="E67" s="73">
        <v>26</v>
      </c>
      <c r="F67" s="73"/>
      <c r="G67" s="104"/>
    </row>
    <row r="68" spans="1:7" ht="25.5">
      <c r="A68" s="109">
        <v>59</v>
      </c>
      <c r="B68" s="62"/>
      <c r="C68" s="11" t="s">
        <v>149</v>
      </c>
      <c r="D68" s="60" t="s">
        <v>10</v>
      </c>
      <c r="E68" s="73">
        <v>10.18</v>
      </c>
      <c r="F68" s="73"/>
      <c r="G68" s="104"/>
    </row>
    <row r="69" spans="1:7" ht="25.5">
      <c r="A69" s="109">
        <v>60</v>
      </c>
      <c r="B69" s="62"/>
      <c r="C69" s="11" t="s">
        <v>150</v>
      </c>
      <c r="D69" s="60" t="s">
        <v>11</v>
      </c>
      <c r="E69" s="73">
        <v>5.1000000000000005</v>
      </c>
      <c r="F69" s="73"/>
      <c r="G69" s="104"/>
    </row>
    <row r="70" spans="1:7" ht="38.25">
      <c r="A70" s="109">
        <v>61</v>
      </c>
      <c r="B70" s="62"/>
      <c r="C70" s="11" t="s">
        <v>151</v>
      </c>
      <c r="D70" s="60" t="s">
        <v>8</v>
      </c>
      <c r="E70" s="73">
        <v>4</v>
      </c>
      <c r="F70" s="73"/>
      <c r="G70" s="104"/>
    </row>
    <row r="71" spans="1:7" ht="12.75">
      <c r="A71" s="109">
        <v>62</v>
      </c>
      <c r="B71" s="62"/>
      <c r="C71" s="107" t="s">
        <v>152</v>
      </c>
      <c r="D71" s="8" t="s">
        <v>46</v>
      </c>
      <c r="E71" s="57" t="s">
        <v>46</v>
      </c>
      <c r="F71" s="54" t="s">
        <v>46</v>
      </c>
      <c r="G71" s="32" t="s">
        <v>46</v>
      </c>
    </row>
    <row r="72" spans="1:7" ht="25.5">
      <c r="A72" s="109">
        <v>63</v>
      </c>
      <c r="B72" s="62"/>
      <c r="C72" s="11" t="s">
        <v>153</v>
      </c>
      <c r="D72" s="60" t="s">
        <v>8</v>
      </c>
      <c r="E72" s="73">
        <v>21</v>
      </c>
      <c r="F72" s="73"/>
      <c r="G72" s="104"/>
    </row>
    <row r="73" spans="1:7" ht="26.25" thickBot="1">
      <c r="A73" s="110">
        <v>64</v>
      </c>
      <c r="B73" s="94"/>
      <c r="C73" s="44" t="s">
        <v>154</v>
      </c>
      <c r="D73" s="45" t="s">
        <v>8</v>
      </c>
      <c r="E73" s="71">
        <v>21</v>
      </c>
      <c r="F73" s="71"/>
      <c r="G73" s="105"/>
    </row>
    <row r="74" spans="1:7" ht="13.5" thickBot="1">
      <c r="A74" s="14">
        <v>65</v>
      </c>
      <c r="B74" s="72" t="s">
        <v>37</v>
      </c>
      <c r="C74" s="85" t="s">
        <v>20</v>
      </c>
      <c r="D74" s="87" t="s">
        <v>46</v>
      </c>
      <c r="E74" s="87" t="s">
        <v>46</v>
      </c>
      <c r="F74" s="87" t="s">
        <v>46</v>
      </c>
      <c r="G74" s="91" t="s">
        <v>46</v>
      </c>
    </row>
    <row r="75" spans="1:7" ht="25.5">
      <c r="A75" s="37">
        <v>66</v>
      </c>
      <c r="B75" s="66" t="s">
        <v>52</v>
      </c>
      <c r="C75" s="40" t="s">
        <v>21</v>
      </c>
      <c r="D75" s="30" t="s">
        <v>46</v>
      </c>
      <c r="E75" s="70" t="s">
        <v>46</v>
      </c>
      <c r="F75" s="38" t="s">
        <v>46</v>
      </c>
      <c r="G75" s="39" t="s">
        <v>46</v>
      </c>
    </row>
    <row r="76" spans="1:7" ht="63.75">
      <c r="A76" s="7">
        <v>67</v>
      </c>
      <c r="B76" s="62"/>
      <c r="C76" s="11" t="s">
        <v>191</v>
      </c>
      <c r="D76" s="8" t="s">
        <v>10</v>
      </c>
      <c r="E76" s="57">
        <f>3015+75</f>
        <v>3090</v>
      </c>
      <c r="F76" s="54"/>
      <c r="G76" s="9"/>
    </row>
    <row r="77" spans="1:7" ht="63.75">
      <c r="A77" s="7">
        <v>68</v>
      </c>
      <c r="B77" s="62"/>
      <c r="C77" s="11" t="s">
        <v>192</v>
      </c>
      <c r="D77" s="8" t="s">
        <v>10</v>
      </c>
      <c r="E77" s="57">
        <v>244</v>
      </c>
      <c r="F77" s="54"/>
      <c r="G77" s="9"/>
    </row>
    <row r="78" spans="1:7" ht="63.75">
      <c r="A78" s="7">
        <v>69</v>
      </c>
      <c r="B78" s="60"/>
      <c r="C78" s="11" t="s">
        <v>193</v>
      </c>
      <c r="D78" s="8" t="s">
        <v>10</v>
      </c>
      <c r="E78" s="73">
        <f>897+678+589+800+100+112+1245+662+159+25+132+1420+1382+632</f>
        <v>8833</v>
      </c>
      <c r="F78" s="54"/>
      <c r="G78" s="9"/>
    </row>
    <row r="79" spans="1:7" ht="25.5">
      <c r="A79" s="7">
        <v>70</v>
      </c>
      <c r="B79" s="62" t="s">
        <v>87</v>
      </c>
      <c r="C79" s="26" t="s">
        <v>22</v>
      </c>
      <c r="D79" s="8" t="s">
        <v>46</v>
      </c>
      <c r="E79" s="57" t="s">
        <v>46</v>
      </c>
      <c r="F79" s="54" t="s">
        <v>46</v>
      </c>
      <c r="G79" s="32" t="s">
        <v>46</v>
      </c>
    </row>
    <row r="80" spans="1:7" ht="12.75">
      <c r="A80" s="7">
        <v>71</v>
      </c>
      <c r="B80" s="60"/>
      <c r="C80" s="27" t="s">
        <v>121</v>
      </c>
      <c r="D80" s="8" t="s">
        <v>10</v>
      </c>
      <c r="E80" s="57">
        <f>3090</f>
        <v>3090</v>
      </c>
      <c r="F80" s="54"/>
      <c r="G80" s="9"/>
    </row>
    <row r="81" spans="1:7" ht="25.5">
      <c r="A81" s="7">
        <v>72</v>
      </c>
      <c r="B81" s="62" t="s">
        <v>100</v>
      </c>
      <c r="C81" s="13" t="s">
        <v>101</v>
      </c>
      <c r="D81" s="8" t="s">
        <v>46</v>
      </c>
      <c r="E81" s="57" t="s">
        <v>46</v>
      </c>
      <c r="F81" s="54" t="s">
        <v>46</v>
      </c>
      <c r="G81" s="32" t="s">
        <v>46</v>
      </c>
    </row>
    <row r="82" spans="1:7" ht="12.75">
      <c r="A82" s="7">
        <v>73</v>
      </c>
      <c r="B82" s="60"/>
      <c r="C82" s="27" t="s">
        <v>102</v>
      </c>
      <c r="D82" s="8" t="s">
        <v>10</v>
      </c>
      <c r="E82" s="73">
        <f>3090-538+1420</f>
        <v>3972</v>
      </c>
      <c r="F82" s="54"/>
      <c r="G82" s="9"/>
    </row>
    <row r="83" spans="1:7" ht="12.75">
      <c r="A83" s="7">
        <v>74</v>
      </c>
      <c r="B83" s="60"/>
      <c r="C83" s="27" t="s">
        <v>103</v>
      </c>
      <c r="D83" s="8" t="s">
        <v>10</v>
      </c>
      <c r="E83" s="73">
        <f>2*4865</f>
        <v>9730</v>
      </c>
      <c r="F83" s="54"/>
      <c r="G83" s="9"/>
    </row>
    <row r="84" spans="1:7" ht="25.5">
      <c r="A84" s="7">
        <v>75</v>
      </c>
      <c r="B84" s="62" t="s">
        <v>111</v>
      </c>
      <c r="C84" s="13" t="s">
        <v>160</v>
      </c>
      <c r="D84" s="8" t="s">
        <v>46</v>
      </c>
      <c r="E84" s="57" t="s">
        <v>46</v>
      </c>
      <c r="F84" s="54" t="s">
        <v>46</v>
      </c>
      <c r="G84" s="32" t="s">
        <v>46</v>
      </c>
    </row>
    <row r="85" spans="1:7" ht="25.5">
      <c r="A85" s="7">
        <v>76</v>
      </c>
      <c r="B85" s="62"/>
      <c r="C85" s="11" t="s">
        <v>122</v>
      </c>
      <c r="D85" s="8" t="s">
        <v>10</v>
      </c>
      <c r="E85" s="57">
        <f>5399+1420+632</f>
        <v>7451</v>
      </c>
      <c r="F85" s="54"/>
      <c r="G85" s="9"/>
    </row>
    <row r="86" spans="1:7" ht="25.5">
      <c r="A86" s="7">
        <v>77</v>
      </c>
      <c r="B86" s="60"/>
      <c r="C86" s="11" t="s">
        <v>92</v>
      </c>
      <c r="D86" s="8" t="s">
        <v>10</v>
      </c>
      <c r="E86" s="73">
        <f>3090+1382</f>
        <v>4472</v>
      </c>
      <c r="F86" s="74"/>
      <c r="G86" s="9"/>
    </row>
    <row r="87" spans="1:7" ht="25.5">
      <c r="A87" s="7">
        <v>78</v>
      </c>
      <c r="B87" s="62" t="s">
        <v>113</v>
      </c>
      <c r="C87" s="13" t="s">
        <v>97</v>
      </c>
      <c r="D87" s="8" t="s">
        <v>46</v>
      </c>
      <c r="E87" s="57" t="s">
        <v>46</v>
      </c>
      <c r="F87" s="54" t="s">
        <v>46</v>
      </c>
      <c r="G87" s="32" t="s">
        <v>46</v>
      </c>
    </row>
    <row r="88" spans="1:7" ht="38.25">
      <c r="A88" s="7">
        <v>79</v>
      </c>
      <c r="B88" s="62"/>
      <c r="C88" s="11" t="s">
        <v>156</v>
      </c>
      <c r="D88" s="8" t="s">
        <v>10</v>
      </c>
      <c r="E88" s="57">
        <f>5399+1420+1382+632</f>
        <v>8833</v>
      </c>
      <c r="F88" s="54"/>
      <c r="G88" s="9"/>
    </row>
    <row r="89" spans="1:7" ht="38.25">
      <c r="A89" s="7">
        <v>80</v>
      </c>
      <c r="B89" s="62"/>
      <c r="C89" s="11" t="s">
        <v>129</v>
      </c>
      <c r="D89" s="8" t="s">
        <v>10</v>
      </c>
      <c r="E89" s="73">
        <f>244</f>
        <v>244</v>
      </c>
      <c r="F89" s="74"/>
      <c r="G89" s="9"/>
    </row>
    <row r="90" spans="1:7" ht="39" thickBot="1">
      <c r="A90" s="51">
        <v>81</v>
      </c>
      <c r="B90" s="94"/>
      <c r="C90" s="44" t="s">
        <v>123</v>
      </c>
      <c r="D90" s="52" t="s">
        <v>10</v>
      </c>
      <c r="E90" s="92">
        <f>3015+75</f>
        <v>3090</v>
      </c>
      <c r="F90" s="93"/>
      <c r="G90" s="41"/>
    </row>
    <row r="91" spans="1:7" ht="25.5">
      <c r="A91" s="6">
        <v>82</v>
      </c>
      <c r="B91" s="81" t="s">
        <v>162</v>
      </c>
      <c r="C91" s="48" t="s">
        <v>96</v>
      </c>
      <c r="D91" s="19" t="s">
        <v>46</v>
      </c>
      <c r="E91" s="55" t="s">
        <v>46</v>
      </c>
      <c r="F91" s="79" t="s">
        <v>46</v>
      </c>
      <c r="G91" s="82" t="s">
        <v>46</v>
      </c>
    </row>
    <row r="92" spans="1:7" ht="25.5">
      <c r="A92" s="7">
        <v>83</v>
      </c>
      <c r="B92" s="60"/>
      <c r="C92" s="11" t="s">
        <v>124</v>
      </c>
      <c r="D92" s="8"/>
      <c r="E92" s="57">
        <v>244</v>
      </c>
      <c r="F92" s="74"/>
      <c r="G92" s="9"/>
    </row>
    <row r="93" spans="1:7" ht="25.5">
      <c r="A93" s="7">
        <v>84</v>
      </c>
      <c r="B93" s="62" t="s">
        <v>161</v>
      </c>
      <c r="C93" s="26" t="s">
        <v>54</v>
      </c>
      <c r="D93" s="8" t="s">
        <v>46</v>
      </c>
      <c r="E93" s="57" t="s">
        <v>46</v>
      </c>
      <c r="F93" s="54" t="s">
        <v>46</v>
      </c>
      <c r="G93" s="32" t="s">
        <v>46</v>
      </c>
    </row>
    <row r="94" spans="1:7" ht="25.5">
      <c r="A94" s="7">
        <v>85</v>
      </c>
      <c r="B94" s="62"/>
      <c r="C94" s="11" t="s">
        <v>125</v>
      </c>
      <c r="D94" s="8" t="s">
        <v>10</v>
      </c>
      <c r="E94" s="73">
        <v>3090</v>
      </c>
      <c r="F94" s="74"/>
      <c r="G94" s="9"/>
    </row>
    <row r="95" spans="1:7" ht="25.5">
      <c r="A95" s="7">
        <v>86</v>
      </c>
      <c r="B95" s="62" t="s">
        <v>53</v>
      </c>
      <c r="C95" s="13" t="s">
        <v>79</v>
      </c>
      <c r="D95" s="8" t="s">
        <v>46</v>
      </c>
      <c r="E95" s="57" t="s">
        <v>46</v>
      </c>
      <c r="F95" s="54" t="s">
        <v>46</v>
      </c>
      <c r="G95" s="32" t="s">
        <v>46</v>
      </c>
    </row>
    <row r="96" spans="1:7" ht="26.25" thickBot="1">
      <c r="A96" s="51">
        <v>87</v>
      </c>
      <c r="B96" s="94"/>
      <c r="C96" s="44" t="s">
        <v>155</v>
      </c>
      <c r="D96" s="52" t="s">
        <v>23</v>
      </c>
      <c r="E96" s="92">
        <f>183*2.65</f>
        <v>484.95</v>
      </c>
      <c r="F96" s="93"/>
      <c r="G96" s="41"/>
    </row>
    <row r="97" spans="1:7" ht="13.5" thickBot="1">
      <c r="A97" s="3">
        <v>88</v>
      </c>
      <c r="B97" s="61" t="s">
        <v>38</v>
      </c>
      <c r="C97" s="16" t="s">
        <v>24</v>
      </c>
      <c r="D97" s="5" t="s">
        <v>46</v>
      </c>
      <c r="E97" s="5" t="s">
        <v>46</v>
      </c>
      <c r="F97" s="5" t="s">
        <v>46</v>
      </c>
      <c r="G97" s="24" t="s">
        <v>46</v>
      </c>
    </row>
    <row r="98" spans="1:7" ht="12.75">
      <c r="A98" s="37">
        <v>89</v>
      </c>
      <c r="B98" s="66" t="s">
        <v>114</v>
      </c>
      <c r="C98" s="28" t="s">
        <v>115</v>
      </c>
      <c r="D98" s="30" t="s">
        <v>46</v>
      </c>
      <c r="E98" s="70" t="s">
        <v>46</v>
      </c>
      <c r="F98" s="38" t="s">
        <v>46</v>
      </c>
      <c r="G98" s="39" t="s">
        <v>46</v>
      </c>
    </row>
    <row r="99" spans="1:7" ht="38.25">
      <c r="A99" s="7">
        <v>90</v>
      </c>
      <c r="B99" s="60"/>
      <c r="C99" s="12" t="s">
        <v>126</v>
      </c>
      <c r="D99" s="19" t="s">
        <v>10</v>
      </c>
      <c r="E99" s="55">
        <f>538+244</f>
        <v>782</v>
      </c>
      <c r="F99" s="8"/>
      <c r="G99" s="9"/>
    </row>
    <row r="100" spans="1:7" ht="25.5">
      <c r="A100" s="7">
        <v>91</v>
      </c>
      <c r="B100" s="62" t="s">
        <v>107</v>
      </c>
      <c r="C100" s="13" t="s">
        <v>108</v>
      </c>
      <c r="D100" s="8" t="s">
        <v>46</v>
      </c>
      <c r="E100" s="57" t="s">
        <v>46</v>
      </c>
      <c r="F100" s="54" t="s">
        <v>46</v>
      </c>
      <c r="G100" s="32" t="s">
        <v>46</v>
      </c>
    </row>
    <row r="101" spans="1:7" ht="25.5">
      <c r="A101" s="7">
        <v>92</v>
      </c>
      <c r="B101" s="60"/>
      <c r="C101" s="11" t="s">
        <v>127</v>
      </c>
      <c r="D101" s="15" t="s">
        <v>10</v>
      </c>
      <c r="E101" s="73">
        <v>1420</v>
      </c>
      <c r="F101" s="8"/>
      <c r="G101" s="9"/>
    </row>
    <row r="102" spans="1:7" ht="25.5">
      <c r="A102" s="7">
        <v>93</v>
      </c>
      <c r="B102" s="60"/>
      <c r="C102" s="12" t="s">
        <v>105</v>
      </c>
      <c r="D102" s="19" t="s">
        <v>10</v>
      </c>
      <c r="E102" s="64">
        <f>5403-538</f>
        <v>4865</v>
      </c>
      <c r="F102" s="19"/>
      <c r="G102" s="98"/>
    </row>
    <row r="103" spans="1:7" ht="25.5">
      <c r="A103" s="7">
        <v>94</v>
      </c>
      <c r="B103" s="62" t="s">
        <v>109</v>
      </c>
      <c r="C103" s="13" t="s">
        <v>110</v>
      </c>
      <c r="D103" s="8" t="s">
        <v>46</v>
      </c>
      <c r="E103" s="57" t="s">
        <v>46</v>
      </c>
      <c r="F103" s="54" t="s">
        <v>46</v>
      </c>
      <c r="G103" s="32" t="s">
        <v>46</v>
      </c>
    </row>
    <row r="104" spans="1:7" ht="25.5">
      <c r="A104" s="7">
        <v>95</v>
      </c>
      <c r="B104" s="60"/>
      <c r="C104" s="11" t="s">
        <v>128</v>
      </c>
      <c r="D104" s="8" t="s">
        <v>10</v>
      </c>
      <c r="E104" s="73">
        <v>100</v>
      </c>
      <c r="F104" s="8"/>
      <c r="G104" s="9"/>
    </row>
    <row r="105" spans="1:7" ht="25.5">
      <c r="A105" s="7">
        <v>96</v>
      </c>
      <c r="B105" s="60"/>
      <c r="C105" s="12" t="s">
        <v>106</v>
      </c>
      <c r="D105" s="19" t="s">
        <v>10</v>
      </c>
      <c r="E105" s="64">
        <v>3090</v>
      </c>
      <c r="F105" s="19"/>
      <c r="G105" s="98"/>
    </row>
    <row r="106" spans="1:7" ht="25.5">
      <c r="A106" s="7">
        <v>97</v>
      </c>
      <c r="B106" s="62" t="s">
        <v>55</v>
      </c>
      <c r="C106" s="13" t="s">
        <v>56</v>
      </c>
      <c r="D106" s="8" t="s">
        <v>46</v>
      </c>
      <c r="E106" s="57" t="s">
        <v>46</v>
      </c>
      <c r="F106" s="54" t="s">
        <v>46</v>
      </c>
      <c r="G106" s="32" t="s">
        <v>46</v>
      </c>
    </row>
    <row r="107" spans="1:7" ht="38.25">
      <c r="A107" s="7">
        <v>98</v>
      </c>
      <c r="B107" s="60"/>
      <c r="C107" s="47" t="s">
        <v>181</v>
      </c>
      <c r="D107" s="17" t="s">
        <v>10</v>
      </c>
      <c r="E107" s="56">
        <v>2385</v>
      </c>
      <c r="F107" s="8"/>
      <c r="G107" s="9"/>
    </row>
    <row r="108" spans="1:7" ht="25.5">
      <c r="A108" s="7">
        <v>99</v>
      </c>
      <c r="B108" s="62" t="s">
        <v>83</v>
      </c>
      <c r="C108" s="26" t="s">
        <v>84</v>
      </c>
      <c r="D108" s="8" t="s">
        <v>46</v>
      </c>
      <c r="E108" s="57" t="s">
        <v>46</v>
      </c>
      <c r="F108" s="54" t="s">
        <v>46</v>
      </c>
      <c r="G108" s="32" t="s">
        <v>46</v>
      </c>
    </row>
    <row r="109" spans="1:7" ht="38.25">
      <c r="A109" s="10">
        <v>100</v>
      </c>
      <c r="B109" s="99"/>
      <c r="C109" s="11" t="s">
        <v>131</v>
      </c>
      <c r="D109" s="8" t="s">
        <v>10</v>
      </c>
      <c r="E109" s="73">
        <v>25</v>
      </c>
      <c r="F109" s="101"/>
      <c r="G109" s="9"/>
    </row>
    <row r="110" spans="1:7" ht="38.25">
      <c r="A110" s="10">
        <v>101</v>
      </c>
      <c r="B110" s="99"/>
      <c r="C110" s="11" t="s">
        <v>130</v>
      </c>
      <c r="D110" s="8" t="s">
        <v>10</v>
      </c>
      <c r="E110" s="73">
        <v>632</v>
      </c>
      <c r="F110" s="101"/>
      <c r="G110" s="9"/>
    </row>
    <row r="111" spans="1:7" ht="39" thickBot="1">
      <c r="A111" s="10">
        <v>102</v>
      </c>
      <c r="B111" s="99"/>
      <c r="C111" s="25" t="s">
        <v>104</v>
      </c>
      <c r="D111" s="42" t="s">
        <v>10</v>
      </c>
      <c r="E111" s="67">
        <f>1382+5399</f>
        <v>6781</v>
      </c>
      <c r="F111" s="78"/>
      <c r="G111" s="100"/>
    </row>
    <row r="112" spans="1:7" ht="13.5" thickBot="1">
      <c r="A112" s="3">
        <v>103</v>
      </c>
      <c r="B112" s="61" t="s">
        <v>39</v>
      </c>
      <c r="C112" s="16" t="s">
        <v>25</v>
      </c>
      <c r="D112" s="5" t="s">
        <v>46</v>
      </c>
      <c r="E112" s="5" t="s">
        <v>46</v>
      </c>
      <c r="F112" s="5" t="s">
        <v>46</v>
      </c>
      <c r="G112" s="24" t="s">
        <v>46</v>
      </c>
    </row>
    <row r="113" spans="1:7" ht="25.5">
      <c r="A113" s="37">
        <v>104</v>
      </c>
      <c r="B113" s="66" t="s">
        <v>57</v>
      </c>
      <c r="C113" s="22" t="s">
        <v>89</v>
      </c>
      <c r="D113" s="30" t="s">
        <v>46</v>
      </c>
      <c r="E113" s="70" t="s">
        <v>46</v>
      </c>
      <c r="F113" s="38" t="s">
        <v>46</v>
      </c>
      <c r="G113" s="39" t="s">
        <v>46</v>
      </c>
    </row>
    <row r="114" spans="1:7" ht="26.25" thickBot="1">
      <c r="A114" s="51">
        <v>105</v>
      </c>
      <c r="B114" s="45"/>
      <c r="C114" s="44" t="s">
        <v>157</v>
      </c>
      <c r="D114" s="52" t="s">
        <v>10</v>
      </c>
      <c r="E114" s="92">
        <v>1472</v>
      </c>
      <c r="F114" s="93"/>
      <c r="G114" s="41"/>
    </row>
    <row r="115" spans="1:7" ht="26.25" thickBot="1">
      <c r="A115" s="3">
        <v>106</v>
      </c>
      <c r="B115" s="63" t="s">
        <v>43</v>
      </c>
      <c r="C115" s="49" t="s">
        <v>64</v>
      </c>
      <c r="D115" s="5" t="s">
        <v>46</v>
      </c>
      <c r="E115" s="5" t="s">
        <v>46</v>
      </c>
      <c r="F115" s="5" t="s">
        <v>46</v>
      </c>
      <c r="G115" s="24" t="s">
        <v>46</v>
      </c>
    </row>
    <row r="116" spans="1:7" ht="25.5">
      <c r="A116" s="37">
        <v>107</v>
      </c>
      <c r="B116" s="66" t="s">
        <v>165</v>
      </c>
      <c r="C116" s="28" t="s">
        <v>26</v>
      </c>
      <c r="D116" s="30" t="s">
        <v>46</v>
      </c>
      <c r="E116" s="70" t="s">
        <v>46</v>
      </c>
      <c r="F116" s="38" t="s">
        <v>46</v>
      </c>
      <c r="G116" s="39" t="s">
        <v>46</v>
      </c>
    </row>
    <row r="117" spans="1:7" ht="25.5">
      <c r="A117" s="7">
        <v>108</v>
      </c>
      <c r="B117" s="60"/>
      <c r="C117" s="95" t="s">
        <v>70</v>
      </c>
      <c r="D117" s="8" t="s">
        <v>10</v>
      </c>
      <c r="E117" s="57">
        <f>71.12+31.12</f>
        <v>102.24000000000001</v>
      </c>
      <c r="F117" s="74"/>
      <c r="G117" s="9"/>
    </row>
    <row r="118" spans="1:7" ht="25.5">
      <c r="A118" s="7">
        <v>109</v>
      </c>
      <c r="B118" s="60"/>
      <c r="C118" s="11" t="s">
        <v>69</v>
      </c>
      <c r="D118" s="8" t="s">
        <v>10</v>
      </c>
      <c r="E118" s="57">
        <v>48.35</v>
      </c>
      <c r="F118" s="74"/>
      <c r="G118" s="9"/>
    </row>
    <row r="119" spans="1:7" ht="25.5">
      <c r="A119" s="7">
        <v>110</v>
      </c>
      <c r="B119" s="60"/>
      <c r="C119" s="11" t="s">
        <v>98</v>
      </c>
      <c r="D119" s="8" t="s">
        <v>10</v>
      </c>
      <c r="E119" s="57">
        <v>359.8</v>
      </c>
      <c r="F119" s="74"/>
      <c r="G119" s="9"/>
    </row>
    <row r="120" spans="1:7" ht="26.25" thickBot="1">
      <c r="A120" s="51">
        <v>111</v>
      </c>
      <c r="B120" s="45"/>
      <c r="C120" s="44" t="s">
        <v>67</v>
      </c>
      <c r="D120" s="52" t="s">
        <v>10</v>
      </c>
      <c r="E120" s="92">
        <v>9.43</v>
      </c>
      <c r="F120" s="93"/>
      <c r="G120" s="41"/>
    </row>
    <row r="121" spans="1:7" ht="25.5">
      <c r="A121" s="6">
        <v>112</v>
      </c>
      <c r="B121" s="81" t="s">
        <v>80</v>
      </c>
      <c r="C121" s="48" t="s">
        <v>63</v>
      </c>
      <c r="D121" s="19" t="s">
        <v>46</v>
      </c>
      <c r="E121" s="55" t="s">
        <v>46</v>
      </c>
      <c r="F121" s="79" t="s">
        <v>46</v>
      </c>
      <c r="G121" s="82" t="s">
        <v>46</v>
      </c>
    </row>
    <row r="122" spans="1:7" ht="25.5">
      <c r="A122" s="7">
        <v>113</v>
      </c>
      <c r="B122" s="60"/>
      <c r="C122" s="11" t="s">
        <v>75</v>
      </c>
      <c r="D122" s="8" t="s">
        <v>8</v>
      </c>
      <c r="E122" s="57">
        <v>110</v>
      </c>
      <c r="F122" s="74"/>
      <c r="G122" s="9"/>
    </row>
    <row r="123" spans="1:7" ht="38.25">
      <c r="A123" s="7">
        <v>114</v>
      </c>
      <c r="B123" s="60"/>
      <c r="C123" s="11" t="s">
        <v>81</v>
      </c>
      <c r="D123" s="8" t="s">
        <v>8</v>
      </c>
      <c r="E123" s="57">
        <f>135-12</f>
        <v>123</v>
      </c>
      <c r="F123" s="74"/>
      <c r="G123" s="9"/>
    </row>
    <row r="124" spans="1:7" ht="38.25">
      <c r="A124" s="7">
        <v>115</v>
      </c>
      <c r="B124" s="60"/>
      <c r="C124" s="11" t="s">
        <v>159</v>
      </c>
      <c r="D124" s="8" t="s">
        <v>8</v>
      </c>
      <c r="E124" s="57">
        <v>40</v>
      </c>
      <c r="F124" s="74"/>
      <c r="G124" s="9"/>
    </row>
    <row r="125" spans="1:7" ht="12.75">
      <c r="A125" s="7">
        <v>116</v>
      </c>
      <c r="B125" s="60"/>
      <c r="C125" s="27" t="s">
        <v>136</v>
      </c>
      <c r="D125" s="8" t="s">
        <v>8</v>
      </c>
      <c r="E125" s="57">
        <v>139</v>
      </c>
      <c r="F125" s="74"/>
      <c r="G125" s="9"/>
    </row>
    <row r="126" spans="1:7" ht="12.75">
      <c r="A126" s="7">
        <v>117</v>
      </c>
      <c r="B126" s="60"/>
      <c r="C126" s="27" t="s">
        <v>158</v>
      </c>
      <c r="D126" s="8" t="s">
        <v>93</v>
      </c>
      <c r="E126" s="57">
        <v>1</v>
      </c>
      <c r="F126" s="74"/>
      <c r="G126" s="9"/>
    </row>
    <row r="127" spans="1:7" ht="25.5">
      <c r="A127" s="7">
        <v>118</v>
      </c>
      <c r="B127" s="62" t="s">
        <v>58</v>
      </c>
      <c r="C127" s="26" t="s">
        <v>59</v>
      </c>
      <c r="D127" s="8" t="s">
        <v>46</v>
      </c>
      <c r="E127" s="57" t="s">
        <v>46</v>
      </c>
      <c r="F127" s="54" t="s">
        <v>46</v>
      </c>
      <c r="G127" s="32" t="s">
        <v>46</v>
      </c>
    </row>
    <row r="128" spans="1:7" ht="25.5">
      <c r="A128" s="7">
        <v>119</v>
      </c>
      <c r="B128" s="60"/>
      <c r="C128" s="11" t="s">
        <v>133</v>
      </c>
      <c r="D128" s="8" t="s">
        <v>13</v>
      </c>
      <c r="E128" s="57">
        <f>32+10+20</f>
        <v>62</v>
      </c>
      <c r="F128" s="74"/>
      <c r="G128" s="9"/>
    </row>
    <row r="129" spans="1:7" ht="25.5">
      <c r="A129" s="7">
        <v>120</v>
      </c>
      <c r="B129" s="62" t="s">
        <v>60</v>
      </c>
      <c r="C129" s="26" t="s">
        <v>27</v>
      </c>
      <c r="D129" s="8" t="s">
        <v>46</v>
      </c>
      <c r="E129" s="57" t="s">
        <v>46</v>
      </c>
      <c r="F129" s="54" t="s">
        <v>46</v>
      </c>
      <c r="G129" s="32" t="s">
        <v>46</v>
      </c>
    </row>
    <row r="130" spans="1:7" ht="12.75">
      <c r="A130" s="7">
        <v>121</v>
      </c>
      <c r="B130" s="62"/>
      <c r="C130" s="27" t="s">
        <v>134</v>
      </c>
      <c r="D130" s="8" t="s">
        <v>13</v>
      </c>
      <c r="E130" s="57">
        <v>44</v>
      </c>
      <c r="F130" s="54"/>
      <c r="G130" s="9"/>
    </row>
    <row r="131" spans="1:7" ht="12.75">
      <c r="A131" s="7">
        <v>122</v>
      </c>
      <c r="B131" s="62"/>
      <c r="C131" s="27" t="s">
        <v>135</v>
      </c>
      <c r="D131" s="8" t="s">
        <v>13</v>
      </c>
      <c r="E131" s="57">
        <v>5</v>
      </c>
      <c r="F131" s="54"/>
      <c r="G131" s="9"/>
    </row>
    <row r="132" spans="1:7" ht="26.25" thickBot="1">
      <c r="A132" s="10">
        <v>123</v>
      </c>
      <c r="B132" s="27"/>
      <c r="C132" s="20" t="s">
        <v>163</v>
      </c>
      <c r="D132" s="8" t="s">
        <v>13</v>
      </c>
      <c r="E132" s="57">
        <v>17</v>
      </c>
      <c r="F132" s="74"/>
      <c r="G132" s="9"/>
    </row>
    <row r="133" spans="1:7" ht="13.5" thickBot="1">
      <c r="A133" s="3">
        <f>1+A132</f>
        <v>124</v>
      </c>
      <c r="B133" s="61" t="s">
        <v>40</v>
      </c>
      <c r="C133" s="21" t="s">
        <v>28</v>
      </c>
      <c r="D133" s="5" t="s">
        <v>46</v>
      </c>
      <c r="E133" s="5" t="s">
        <v>46</v>
      </c>
      <c r="F133" s="5" t="s">
        <v>46</v>
      </c>
      <c r="G133" s="24" t="s">
        <v>46</v>
      </c>
    </row>
    <row r="134" spans="1:7" ht="25.5">
      <c r="A134" s="6">
        <f aca="true" t="shared" si="0" ref="A134:A146">1+A133</f>
        <v>125</v>
      </c>
      <c r="B134" s="66" t="s">
        <v>65</v>
      </c>
      <c r="C134" s="22" t="s">
        <v>29</v>
      </c>
      <c r="D134" s="30" t="s">
        <v>46</v>
      </c>
      <c r="E134" s="70" t="s">
        <v>46</v>
      </c>
      <c r="F134" s="38" t="s">
        <v>46</v>
      </c>
      <c r="G134" s="39" t="s">
        <v>46</v>
      </c>
    </row>
    <row r="135" spans="1:7" ht="38.25">
      <c r="A135" s="7">
        <f t="shared" si="0"/>
        <v>126</v>
      </c>
      <c r="B135" s="60"/>
      <c r="C135" s="11" t="s">
        <v>112</v>
      </c>
      <c r="D135" s="8" t="s">
        <v>13</v>
      </c>
      <c r="E135" s="57">
        <v>1782.6</v>
      </c>
      <c r="F135" s="74"/>
      <c r="G135" s="9"/>
    </row>
    <row r="136" spans="1:7" ht="38.25">
      <c r="A136" s="7">
        <f t="shared" si="0"/>
        <v>127</v>
      </c>
      <c r="B136" s="60"/>
      <c r="C136" s="43" t="s">
        <v>99</v>
      </c>
      <c r="D136" s="18" t="s">
        <v>13</v>
      </c>
      <c r="E136" s="59">
        <f>30+26+7.2+16+33+6+24+8+6.2+70+6.2+8+67+8+35+4.3+22.2+6.3</f>
        <v>383.4</v>
      </c>
      <c r="F136" s="74"/>
      <c r="G136" s="9"/>
    </row>
    <row r="137" spans="1:7" ht="38.25">
      <c r="A137" s="7">
        <f t="shared" si="0"/>
        <v>128</v>
      </c>
      <c r="B137" s="60"/>
      <c r="C137" s="11" t="s">
        <v>88</v>
      </c>
      <c r="D137" s="8" t="s">
        <v>13</v>
      </c>
      <c r="E137" s="73">
        <v>388</v>
      </c>
      <c r="F137" s="74"/>
      <c r="G137" s="9"/>
    </row>
    <row r="138" spans="1:7" ht="25.5">
      <c r="A138" s="7">
        <f t="shared" si="0"/>
        <v>129</v>
      </c>
      <c r="B138" s="62" t="s">
        <v>137</v>
      </c>
      <c r="C138" s="26" t="s">
        <v>138</v>
      </c>
      <c r="D138" s="8" t="s">
        <v>46</v>
      </c>
      <c r="E138" s="57" t="s">
        <v>46</v>
      </c>
      <c r="F138" s="54" t="s">
        <v>46</v>
      </c>
      <c r="G138" s="32" t="s">
        <v>46</v>
      </c>
    </row>
    <row r="139" spans="1:7" ht="25.5">
      <c r="A139" s="7">
        <f t="shared" si="0"/>
        <v>130</v>
      </c>
      <c r="B139" s="62"/>
      <c r="C139" s="11" t="s">
        <v>139</v>
      </c>
      <c r="D139" s="8" t="s">
        <v>13</v>
      </c>
      <c r="E139" s="73">
        <f>24+28</f>
        <v>52</v>
      </c>
      <c r="F139" s="74"/>
      <c r="G139" s="9"/>
    </row>
    <row r="140" spans="1:7" ht="25.5">
      <c r="A140" s="7">
        <f t="shared" si="0"/>
        <v>131</v>
      </c>
      <c r="B140" s="62" t="s">
        <v>61</v>
      </c>
      <c r="C140" s="26" t="s">
        <v>30</v>
      </c>
      <c r="D140" s="8" t="s">
        <v>46</v>
      </c>
      <c r="E140" s="57" t="s">
        <v>46</v>
      </c>
      <c r="F140" s="54" t="s">
        <v>46</v>
      </c>
      <c r="G140" s="32" t="s">
        <v>46</v>
      </c>
    </row>
    <row r="141" spans="1:7" ht="26.25" thickBot="1">
      <c r="A141" s="10">
        <f t="shared" si="0"/>
        <v>132</v>
      </c>
      <c r="B141" s="45"/>
      <c r="C141" s="44" t="s">
        <v>82</v>
      </c>
      <c r="D141" s="52" t="s">
        <v>13</v>
      </c>
      <c r="E141" s="92">
        <f>193+347+167+100+832+194+188+71+432+99+57</f>
        <v>2680</v>
      </c>
      <c r="F141" s="93"/>
      <c r="G141" s="41"/>
    </row>
    <row r="142" spans="1:7" ht="13.5" thickBot="1">
      <c r="A142" s="3">
        <f t="shared" si="0"/>
        <v>133</v>
      </c>
      <c r="B142" s="63" t="s">
        <v>42</v>
      </c>
      <c r="C142" s="46" t="s">
        <v>31</v>
      </c>
      <c r="D142" s="46"/>
      <c r="E142" s="69"/>
      <c r="F142" s="5"/>
      <c r="G142" s="102"/>
    </row>
    <row r="143" spans="1:7" ht="25.5">
      <c r="A143" s="6">
        <f t="shared" si="0"/>
        <v>134</v>
      </c>
      <c r="B143" s="66" t="s">
        <v>164</v>
      </c>
      <c r="C143" s="28" t="s">
        <v>41</v>
      </c>
      <c r="D143" s="8" t="s">
        <v>46</v>
      </c>
      <c r="E143" s="57" t="s">
        <v>46</v>
      </c>
      <c r="F143" s="54" t="s">
        <v>46</v>
      </c>
      <c r="G143" s="32" t="s">
        <v>46</v>
      </c>
    </row>
    <row r="144" spans="1:7" ht="13.5" thickBot="1">
      <c r="A144" s="10">
        <f t="shared" si="0"/>
        <v>135</v>
      </c>
      <c r="B144" s="45"/>
      <c r="C144" s="44" t="s">
        <v>196</v>
      </c>
      <c r="D144" s="45" t="s">
        <v>8</v>
      </c>
      <c r="E144" s="71">
        <v>1</v>
      </c>
      <c r="F144" s="93"/>
      <c r="G144" s="100"/>
    </row>
    <row r="145" spans="1:7" ht="26.25" thickBot="1">
      <c r="A145" s="3">
        <f t="shared" si="0"/>
        <v>136</v>
      </c>
      <c r="B145" s="61"/>
      <c r="C145" s="16" t="s">
        <v>33</v>
      </c>
      <c r="D145" s="5" t="s">
        <v>46</v>
      </c>
      <c r="E145" s="5" t="s">
        <v>46</v>
      </c>
      <c r="F145" s="5" t="s">
        <v>46</v>
      </c>
      <c r="G145" s="24" t="s">
        <v>46</v>
      </c>
    </row>
    <row r="146" spans="1:7" ht="13.5" thickBot="1">
      <c r="A146" s="6">
        <f t="shared" si="0"/>
        <v>137</v>
      </c>
      <c r="B146" s="65"/>
      <c r="C146" s="65" t="s">
        <v>34</v>
      </c>
      <c r="D146" s="4" t="s">
        <v>5</v>
      </c>
      <c r="E146" s="68">
        <v>0.8</v>
      </c>
      <c r="F146" s="96"/>
      <c r="G146" s="97"/>
    </row>
    <row r="147" spans="1:7" ht="13.5" thickBot="1">
      <c r="A147" s="115"/>
      <c r="B147" s="65"/>
      <c r="C147" s="116" t="s">
        <v>185</v>
      </c>
      <c r="D147" s="116"/>
      <c r="E147" s="116"/>
      <c r="F147" s="116"/>
      <c r="G147" s="36"/>
    </row>
  </sheetData>
  <sheetProtection/>
  <mergeCells count="12">
    <mergeCell ref="A1:G1"/>
    <mergeCell ref="A2:G2"/>
    <mergeCell ref="A4:G4"/>
    <mergeCell ref="A3:G3"/>
    <mergeCell ref="C147:F147"/>
    <mergeCell ref="A5:A7"/>
    <mergeCell ref="B5:B7"/>
    <mergeCell ref="C5:C7"/>
    <mergeCell ref="F5:F6"/>
    <mergeCell ref="G5:G6"/>
    <mergeCell ref="D6:D7"/>
    <mergeCell ref="E6:E7"/>
  </mergeCells>
  <printOptions horizontalCentered="1"/>
  <pageMargins left="0.6692913385826772" right="0.5118110236220472" top="0.7480314960629921" bottom="0.7480314960629921" header="0.31496062992125984" footer="0.31496062992125984"/>
  <pageSetup horizontalDpi="600" verticalDpi="600" orientation="portrait" paperSize="9" scale="90" r:id="rId1"/>
  <rowBreaks count="2" manualBreakCount="2">
    <brk id="38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Drobiazgiewicz</dc:creator>
  <cp:keywords/>
  <dc:description/>
  <cp:lastModifiedBy>starostwo</cp:lastModifiedBy>
  <cp:lastPrinted>2017-01-17T06:47:24Z</cp:lastPrinted>
  <dcterms:created xsi:type="dcterms:W3CDTF">1998-02-04T15:24:44Z</dcterms:created>
  <dcterms:modified xsi:type="dcterms:W3CDTF">2017-02-08T12:21:07Z</dcterms:modified>
  <cp:category/>
  <cp:version/>
  <cp:contentType/>
  <cp:contentStatus/>
</cp:coreProperties>
</file>