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3920" windowHeight="11640" activeTab="0"/>
  </bookViews>
  <sheets>
    <sheet name="KI BM" sheetId="1" r:id="rId1"/>
  </sheets>
  <definedNames>
    <definedName name="_xlnm.Print_Area" localSheetId="0">'KI BM'!$A$1:$M$76</definedName>
    <definedName name="Z_A3648C1A_E70C_46F0_B1D8_62C5D1EF0F6B_.wvu.PrintArea" localSheetId="0" hidden="1">'KI BM'!$A$1:$K$74</definedName>
  </definedNames>
  <calcPr fullCalcOnLoad="1"/>
</workbook>
</file>

<file path=xl/sharedStrings.xml><?xml version="1.0" encoding="utf-8"?>
<sst xmlns="http://schemas.openxmlformats.org/spreadsheetml/2006/main" count="162" uniqueCount="125">
  <si>
    <t>Numer</t>
  </si>
  <si>
    <t>Wyszczególnienie</t>
  </si>
  <si>
    <t>Cena</t>
  </si>
  <si>
    <t>LP</t>
  </si>
  <si>
    <t>Specyfikacji</t>
  </si>
  <si>
    <t>elementów</t>
  </si>
  <si>
    <t>j. m.</t>
  </si>
  <si>
    <t>Ilość</t>
  </si>
  <si>
    <t>jednostk.</t>
  </si>
  <si>
    <t>Wartość</t>
  </si>
  <si>
    <t>Technicznej</t>
  </si>
  <si>
    <t>rozliczeniowych</t>
  </si>
  <si>
    <t>PLN</t>
  </si>
  <si>
    <t>1</t>
  </si>
  <si>
    <t>3</t>
  </si>
  <si>
    <t>Nazwa inwestycji:</t>
  </si>
  <si>
    <t>m</t>
  </si>
  <si>
    <t>m3</t>
  </si>
  <si>
    <t xml:space="preserve">Obiekt: </t>
  </si>
  <si>
    <t>M.21.00.00</t>
  </si>
  <si>
    <t>FUNDAMENTY</t>
  </si>
  <si>
    <t>M.21.53.00</t>
  </si>
  <si>
    <t>ROBOTY ZIEMNE PRZY FUNDAMENTACH</t>
  </si>
  <si>
    <t>M.21.53.02</t>
  </si>
  <si>
    <t>WYKOPY OTWARTE BEZ ZABEZPIECZEŃ</t>
  </si>
  <si>
    <t>Wykonanie wykopu otwartego bez zabezpieczeń</t>
  </si>
  <si>
    <t>m2</t>
  </si>
  <si>
    <t>M.23.00.00</t>
  </si>
  <si>
    <t>USTROJE NOŚNE</t>
  </si>
  <si>
    <t>M.23.25.00</t>
  </si>
  <si>
    <t>USTROJE TUNELOWE</t>
  </si>
  <si>
    <t>kg</t>
  </si>
  <si>
    <t>M.27.00.00</t>
  </si>
  <si>
    <t>HYDROIZOLACJA</t>
  </si>
  <si>
    <t>M.27.01.00</t>
  </si>
  <si>
    <t>IZOLACJE POWŁOKOWE</t>
  </si>
  <si>
    <t>M.27.01.01</t>
  </si>
  <si>
    <t>POWŁOKOWA IZOLACJA BITUMICZNA - "NA ZIMNO"</t>
  </si>
  <si>
    <t>Wykonanie powłokowej izolacji bitumicznej układanej "na zimno"</t>
  </si>
  <si>
    <t>M.29.30.00</t>
  </si>
  <si>
    <t>ROBOTY REGULACYJNE</t>
  </si>
  <si>
    <t>M.29.30.01</t>
  </si>
  <si>
    <t>UMOCNIENIE KONSTRUKCJAMI KAMIENNYMI SKARP</t>
  </si>
  <si>
    <t>I DNA RZEK, KANAŁÓW I ROWÓW</t>
  </si>
  <si>
    <t>M.30.00.00</t>
  </si>
  <si>
    <t>ROBOTY NAWIERZCHNIOWE I ZABEZPIECZAJĄCE</t>
  </si>
  <si>
    <t>M.30.20.00</t>
  </si>
  <si>
    <t>ZABEZPIECZENIE ANTYKOROZYJNE POWIERZCHNI BETONU</t>
  </si>
  <si>
    <t>rycz.</t>
  </si>
  <si>
    <t>Przygotowanie i montaż zbrojenia</t>
  </si>
  <si>
    <t>M.21.53.07</t>
  </si>
  <si>
    <t>ODWODNIENIE WYKOPU PRZEZ POMPOWANIE WODY</t>
  </si>
  <si>
    <t>Pompowanie wody z wykopu - na lądzie</t>
  </si>
  <si>
    <t>M.29.25.00</t>
  </si>
  <si>
    <t>PUNKTY POMIAROWE</t>
  </si>
  <si>
    <t>M.29.25.01</t>
  </si>
  <si>
    <t>szt.</t>
  </si>
  <si>
    <t>Osadzenie w konstrukcji obiektów punktów pomiarowych - na lądzie</t>
  </si>
  <si>
    <t>Umieszczenie w pobliżu obiektu znaków wysokościowych</t>
  </si>
  <si>
    <t>z dowiązaniem ich do niwelacji państwowej</t>
  </si>
  <si>
    <t xml:space="preserve">Wykonanie ścianki wlotowej z betonu klasy C 25/30 </t>
  </si>
  <si>
    <t>M 30.20.01</t>
  </si>
  <si>
    <t xml:space="preserve">ZABEZPIECZENIE ANTYKOROZYJNE POW. BETONOWYCH </t>
  </si>
  <si>
    <t>- IMPREGNACJA O GRUB. WARSTWY d&lt;0.05 mm</t>
  </si>
  <si>
    <t>Wykonanie impregnacji powierzchni betonu (hydrofobizacja)</t>
  </si>
  <si>
    <t>M.21.20.11</t>
  </si>
  <si>
    <t>Wykonanie warstwy wyrównawczej z betonu klasy C 12/15</t>
  </si>
  <si>
    <t>Wykonanie wieńców skrajnych tunelu z betonu klasy C 16/20</t>
  </si>
  <si>
    <t xml:space="preserve">FUNDAMENTY KRUSZYWOWE </t>
  </si>
  <si>
    <t>Wykonanie bruku z kamienia naturalnego</t>
  </si>
  <si>
    <t>Uwagi:</t>
  </si>
  <si>
    <t>Wykonanie fundamentów kruszywowych  - na lądzie</t>
  </si>
  <si>
    <t>Ustaw. obrzeży bet. na bocznych kraw. umocnienia skarp rowu</t>
  </si>
  <si>
    <t>M.21.20.00</t>
  </si>
  <si>
    <t>ŁAWY FUNDAMENTOWE</t>
  </si>
  <si>
    <t>03</t>
  </si>
  <si>
    <t>Wyk. elementów kończących umocnienie cieku z betonu C16/20</t>
  </si>
  <si>
    <t>2*0.5</t>
  </si>
  <si>
    <t>2*2.5</t>
  </si>
  <si>
    <t>M.23.25.11</t>
  </si>
  <si>
    <t xml:space="preserve"> </t>
  </si>
  <si>
    <r>
      <t>Wyk. ustroju rurowego z blachy falistej o powierzchni otworu do 3.5m</t>
    </r>
    <r>
      <rPr>
        <vertAlign val="superscript"/>
        <sz val="10"/>
        <rFont val="Times New Roman"/>
        <family val="1"/>
      </rPr>
      <t>2</t>
    </r>
  </si>
  <si>
    <t xml:space="preserve">USTRÓJ TUNELOWY - RUROWY Z BLACHY </t>
  </si>
  <si>
    <t>FALISTEJ OCYNKOWANEJ - WLOTY ŚCIANKOWE</t>
  </si>
  <si>
    <t>Wykonanie zasypki ustroju rurowego z blachy falistej</t>
  </si>
  <si>
    <t>`</t>
  </si>
  <si>
    <t>Przepust drogowy w km 0+320 (km drogi)</t>
  </si>
  <si>
    <t xml:space="preserve">Przebudowa drogi powiatowej 1704Z od skrzyżowania z drogą 1703Z Lipnik – Stargard do skrzyżowania </t>
  </si>
  <si>
    <t>Rura o średnicy DN=1500</t>
  </si>
  <si>
    <t>Zakup el. konstr. ustroju rurowego z blachy falistej, DN1500</t>
  </si>
  <si>
    <t>24.09*116.9</t>
  </si>
  <si>
    <t>2*159</t>
  </si>
  <si>
    <t>3*0.2*0.7*1.5+2*0.2*0.7*2.0</t>
  </si>
  <si>
    <t>2*5.0*0.035</t>
  </si>
  <si>
    <t>0.5*(3.1+3.7)*0.3*23.5</t>
  </si>
  <si>
    <t>6.0+4.0+5.6+2.1+3*1.6</t>
  </si>
  <si>
    <t>11.1+10.0+1.2*(4.5+2.1+4.6+4.3+4.5)</t>
  </si>
  <si>
    <t>1. Rozbiórkę istniejącej nawierzchni w wymaganym zakresie ujęto w kosztorysie branży drogowej.</t>
  </si>
  <si>
    <t>2. Darniowanie skarp w wymaganym zakresie ujęto w kosztorysie branży drogowej.</t>
  </si>
  <si>
    <t>2*(2*0.62+(1.5+1.6)*4.0)</t>
  </si>
  <si>
    <t>2*(0.41*4.0+0.3*5.0)</t>
  </si>
  <si>
    <t>M.29.00.00</t>
  </si>
  <si>
    <t>ROBOTY PRZYOBIEKTOWE</t>
  </si>
  <si>
    <t>M.21.53.01</t>
  </si>
  <si>
    <t>WYKOPY W ŚCIANCE SZCZELNEJ</t>
  </si>
  <si>
    <t>Wykonanie wykopu w ściance szczelnej</t>
  </si>
  <si>
    <t>Wykop w ściance szczelnej</t>
  </si>
  <si>
    <t>Zasypka w geosyntetykach - Faza I</t>
  </si>
  <si>
    <t>Zasypka - Faza II</t>
  </si>
  <si>
    <t>z drogą krajową nr 20.  ETAP A – Przebudowa drogi 1704Z od węzła Stargard Zachód drogi krajowej S10</t>
  </si>
  <si>
    <t>do skrzyżowania z drogą gminną w miejscowości Lipnik wraz z przebudową skrzyżowania.</t>
  </si>
  <si>
    <t>26.0*5.4*4.7</t>
  </si>
  <si>
    <t>4.95*25.55*3.92</t>
  </si>
  <si>
    <t>12.0*21.1</t>
  </si>
  <si>
    <t>2*9*6.5</t>
  </si>
  <si>
    <t>Wykonanie ścianki szczelnej traconej - na lądzie (branża mostowa)</t>
  </si>
  <si>
    <t>Wykonanie ścianki szczelnej traconej - na lądzie (branża drogowa)</t>
  </si>
  <si>
    <t>160*5.5</t>
  </si>
  <si>
    <t>Ścianki szczelne stalowe rozparte</t>
  </si>
  <si>
    <t>cena jednostkowa brutto 
w zł. z dokł. 0,01</t>
  </si>
  <si>
    <t>wartość brutto w zł. z dokł. 0,01</t>
  </si>
  <si>
    <t>Wartość ogółem (brutto):</t>
  </si>
  <si>
    <t>3. Wysokość ścianki szczelnej dla branży drogowej została przyjęta jako średnia, wysokości ścianki dostosować do warunków gruntowych</t>
  </si>
  <si>
    <t>Kosztorys ofertowy - branża przepust</t>
  </si>
  <si>
    <t>Załącznik nr ………… do SIWZ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</si>
</sst>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</numFmts>
  <fonts count="65">
    <font>
      <sz val="8"/>
      <color theme="1"/>
      <name val="Times New Roman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6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vertAlign val="superscript"/>
      <sz val="10"/>
      <name val="Times New Roman"/>
      <family val="1"/>
    </font>
    <font>
      <sz val="8"/>
      <color indexed="8"/>
      <name val="Times New Roman"/>
      <family val="2"/>
    </font>
    <font>
      <b/>
      <sz val="12"/>
      <color indexed="56"/>
      <name val="Times New Roman"/>
      <family val="2"/>
    </font>
    <font>
      <b/>
      <sz val="10"/>
      <color indexed="56"/>
      <name val="Times New Roman"/>
      <family val="2"/>
    </font>
    <font>
      <b/>
      <sz val="9"/>
      <color indexed="56"/>
      <name val="Times New Roman"/>
      <family val="2"/>
    </font>
    <font>
      <b/>
      <sz val="8"/>
      <color indexed="56"/>
      <name val="Times New Roman"/>
      <family val="2"/>
    </font>
    <font>
      <b/>
      <sz val="18"/>
      <color indexed="56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9"/>
      <color indexed="57"/>
      <name val="Times New Roman"/>
      <family val="1"/>
    </font>
    <font>
      <i/>
      <sz val="10"/>
      <color indexed="8"/>
      <name val="Times New Roman"/>
      <family val="1"/>
    </font>
    <font>
      <sz val="8"/>
      <color indexed="10"/>
      <name val="Times New Roman"/>
      <family val="1"/>
    </font>
    <font>
      <b/>
      <sz val="16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theme="3"/>
      <name val="Times New Roman"/>
      <family val="2"/>
    </font>
    <font>
      <b/>
      <sz val="10"/>
      <color theme="3"/>
      <name val="Times New Roman"/>
      <family val="2"/>
    </font>
    <font>
      <b/>
      <sz val="9"/>
      <color theme="3"/>
      <name val="Times New Roman"/>
      <family val="2"/>
    </font>
    <font>
      <b/>
      <sz val="8"/>
      <color theme="3"/>
      <name val="Times New Roman"/>
      <family val="2"/>
    </font>
    <font>
      <b/>
      <sz val="18"/>
      <color theme="3"/>
      <name val="Times New Roman"/>
      <family val="1"/>
    </font>
    <font>
      <b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sz val="9"/>
      <color theme="6" tint="-0.24997000396251678"/>
      <name val="Times New Roman"/>
      <family val="1"/>
    </font>
    <font>
      <i/>
      <sz val="10"/>
      <color theme="1"/>
      <name val="Times New Roman"/>
      <family val="1"/>
    </font>
    <font>
      <sz val="8"/>
      <color rgb="FFFF0000"/>
      <name val="Times New Roman"/>
      <family val="1"/>
    </font>
    <font>
      <b/>
      <sz val="10"/>
      <color rgb="FF002060"/>
      <name val="Times New Roman"/>
      <family val="1"/>
    </font>
    <font>
      <b/>
      <sz val="16"/>
      <color rgb="FFFF0000"/>
      <name val="Times New Roman"/>
      <family val="1"/>
    </font>
    <font>
      <sz val="12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164" fontId="2" fillId="0" borderId="0">
      <alignment/>
      <protection/>
    </xf>
    <xf numFmtId="0" fontId="51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Continuous" vertical="center"/>
    </xf>
    <xf numFmtId="0" fontId="4" fillId="2" borderId="9" xfId="0" applyFont="1" applyFill="1" applyBorder="1" applyAlignment="1">
      <alignment horizontal="centerContinuous" vertical="center"/>
    </xf>
    <xf numFmtId="1" fontId="4" fillId="2" borderId="7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Continuous" vertical="center"/>
    </xf>
    <xf numFmtId="0" fontId="4" fillId="2" borderId="12" xfId="0" applyFont="1" applyFill="1" applyBorder="1" applyAlignment="1">
      <alignment horizontal="centerContinuous" vertical="center"/>
    </xf>
    <xf numFmtId="1" fontId="4" fillId="2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3" fontId="5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4" fillId="2" borderId="13" xfId="0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14" xfId="0" applyFont="1" applyFill="1" applyBorder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3" fillId="0" borderId="0" xfId="0" applyFont="1" applyAlignment="1">
      <alignment horizontal="justify"/>
    </xf>
    <xf numFmtId="0" fontId="7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64" fontId="4" fillId="0" borderId="0" xfId="19" applyNumberFormat="1" applyFont="1" applyFill="1" applyBorder="1" applyAlignment="1" applyProtection="1">
      <alignment horizontal="left" vertical="center"/>
      <protection/>
    </xf>
    <xf numFmtId="164" fontId="4" fillId="0" borderId="0" xfId="19" applyNumberFormat="1" applyFont="1" applyFill="1" applyBorder="1" applyAlignment="1" applyProtection="1">
      <alignment horizontal="left" vertical="top"/>
      <protection/>
    </xf>
    <xf numFmtId="164" fontId="3" fillId="0" borderId="0" xfId="19" applyNumberFormat="1" applyFont="1" applyFill="1" applyBorder="1" applyAlignment="1" applyProtection="1">
      <alignment horizontal="left" vertical="center"/>
      <protection/>
    </xf>
    <xf numFmtId="164" fontId="3" fillId="0" borderId="0" xfId="19" applyNumberFormat="1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7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5" fillId="0" borderId="0" xfId="0" applyFont="1" applyFill="1" applyAlignment="1">
      <alignment horizontal="right"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0" fontId="54" fillId="0" borderId="0" xfId="0" applyFont="1" applyFill="1" applyAlignment="1">
      <alignment/>
    </xf>
    <xf numFmtId="0" fontId="56" fillId="0" borderId="0" xfId="0" applyFont="1" applyFill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4" fillId="0" borderId="0" xfId="0" applyFont="1" applyAlignment="1">
      <alignment/>
    </xf>
    <xf numFmtId="0" fontId="52" fillId="0" borderId="0" xfId="0" applyFont="1" applyAlignment="1">
      <alignment horizontal="left"/>
    </xf>
    <xf numFmtId="0" fontId="4" fillId="3" borderId="0" xfId="0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58" fillId="0" borderId="0" xfId="0" applyFont="1" applyFill="1" applyAlignment="1">
      <alignment horizontal="right" vertical="center"/>
    </xf>
    <xf numFmtId="0" fontId="12" fillId="0" borderId="0" xfId="0" applyFont="1" applyAlignment="1">
      <alignment horizontal="right"/>
    </xf>
    <xf numFmtId="0" fontId="12" fillId="0" borderId="0" xfId="0" applyFont="1" applyFill="1" applyAlignment="1">
      <alignment/>
    </xf>
    <xf numFmtId="0" fontId="59" fillId="0" borderId="0" xfId="0" applyFont="1" applyAlignment="1">
      <alignment vertical="center"/>
    </xf>
    <xf numFmtId="165" fontId="13" fillId="0" borderId="0" xfId="0" applyNumberFormat="1" applyFont="1" applyAlignment="1">
      <alignment vertical="center"/>
    </xf>
    <xf numFmtId="49" fontId="4" fillId="0" borderId="4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66" fontId="9" fillId="0" borderId="0" xfId="0" applyNumberFormat="1" applyFont="1" applyFill="1" applyAlignment="1">
      <alignment vertical="center"/>
    </xf>
    <xf numFmtId="2" fontId="4" fillId="0" borderId="0" xfId="0" applyNumberFormat="1" applyFont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vertical="center"/>
    </xf>
    <xf numFmtId="0" fontId="3" fillId="4" borderId="18" xfId="0" applyFont="1" applyFill="1" applyBorder="1" applyAlignment="1">
      <alignment vertical="center"/>
    </xf>
    <xf numFmtId="0" fontId="3" fillId="4" borderId="16" xfId="0" applyFont="1" applyFill="1" applyBorder="1" applyAlignment="1">
      <alignment vertical="center"/>
    </xf>
    <xf numFmtId="164" fontId="3" fillId="3" borderId="17" xfId="19" applyFont="1" applyFill="1" applyBorder="1" applyAlignment="1" applyProtection="1">
      <alignment horizontal="center" vertical="center"/>
      <protection/>
    </xf>
    <xf numFmtId="164" fontId="3" fillId="3" borderId="16" xfId="19" applyFont="1" applyFill="1" applyBorder="1" applyAlignment="1" applyProtection="1">
      <alignment horizontal="center" vertical="center"/>
      <protection/>
    </xf>
    <xf numFmtId="164" fontId="3" fillId="3" borderId="18" xfId="19" applyFont="1" applyFill="1" applyBorder="1" applyAlignment="1" applyProtection="1">
      <alignment horizontal="center" vertical="center"/>
      <protection/>
    </xf>
    <xf numFmtId="164" fontId="3" fillId="3" borderId="15" xfId="19" applyFont="1" applyFill="1" applyBorder="1" applyAlignment="1" applyProtection="1">
      <alignment horizontal="left" vertical="center"/>
      <protection/>
    </xf>
    <xf numFmtId="164" fontId="3" fillId="3" borderId="15" xfId="19" applyFont="1" applyFill="1" applyBorder="1" applyAlignment="1" applyProtection="1">
      <alignment vertical="center"/>
      <protection/>
    </xf>
    <xf numFmtId="164" fontId="3" fillId="3" borderId="16" xfId="19" applyFont="1" applyFill="1" applyBorder="1" applyAlignment="1" applyProtection="1">
      <alignment vertical="center"/>
      <protection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164" fontId="4" fillId="0" borderId="4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 quotePrefix="1">
      <alignment vertical="center"/>
    </xf>
    <xf numFmtId="0" fontId="4" fillId="0" borderId="14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vertical="center"/>
    </xf>
    <xf numFmtId="165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 quotePrefix="1">
      <alignment horizontal="center" vertical="center"/>
    </xf>
    <xf numFmtId="0" fontId="4" fillId="0" borderId="17" xfId="0" applyFont="1" applyFill="1" applyBorder="1" applyAlignment="1">
      <alignment vertical="center"/>
    </xf>
    <xf numFmtId="164" fontId="4" fillId="0" borderId="14" xfId="19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>
      <alignment horizontal="right" vertical="center"/>
    </xf>
    <xf numFmtId="164" fontId="4" fillId="0" borderId="16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 quotePrefix="1">
      <alignment horizontal="center" vertical="center"/>
    </xf>
    <xf numFmtId="0" fontId="4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right" vertical="center"/>
    </xf>
    <xf numFmtId="164" fontId="4" fillId="0" borderId="15" xfId="19" applyFont="1" applyFill="1" applyBorder="1" applyAlignment="1" applyProtection="1">
      <alignment vertical="center"/>
      <protection/>
    </xf>
    <xf numFmtId="0" fontId="9" fillId="0" borderId="6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164" fontId="9" fillId="0" borderId="14" xfId="19" applyFont="1" applyFill="1" applyBorder="1" applyAlignment="1" applyProtection="1">
      <alignment vertical="center"/>
      <protection/>
    </xf>
    <xf numFmtId="164" fontId="9" fillId="0" borderId="10" xfId="0" applyNumberFormat="1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/>
    </xf>
    <xf numFmtId="1" fontId="11" fillId="0" borderId="6" xfId="0" applyNumberFormat="1" applyFont="1" applyFill="1" applyBorder="1" applyAlignment="1" quotePrefix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165" fontId="9" fillId="0" borderId="11" xfId="0" applyNumberFormat="1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 quotePrefix="1">
      <alignment horizontal="center" vertical="center"/>
    </xf>
    <xf numFmtId="0" fontId="9" fillId="0" borderId="12" xfId="0" applyFont="1" applyFill="1" applyBorder="1" applyAlignment="1">
      <alignment horizontal="right" vertical="center"/>
    </xf>
    <xf numFmtId="165" fontId="4" fillId="0" borderId="0" xfId="0" applyNumberFormat="1" applyFont="1" applyAlignment="1">
      <alignment horizontal="center" vertical="center"/>
    </xf>
    <xf numFmtId="0" fontId="3" fillId="3" borderId="16" xfId="19" applyNumberFormat="1" applyFont="1" applyFill="1" applyBorder="1" applyAlignment="1" applyProtection="1">
      <alignment horizontal="center" vertical="center"/>
      <protection/>
    </xf>
    <xf numFmtId="3" fontId="3" fillId="3" borderId="16" xfId="19" applyNumberFormat="1" applyFont="1" applyFill="1" applyBorder="1" applyAlignment="1" applyProtection="1">
      <alignment vertical="center"/>
      <protection/>
    </xf>
    <xf numFmtId="164" fontId="9" fillId="0" borderId="15" xfId="19" applyFont="1" applyFill="1" applyBorder="1" applyAlignment="1" applyProtection="1">
      <alignment vertical="center"/>
      <protection/>
    </xf>
    <xf numFmtId="164" fontId="3" fillId="3" borderId="14" xfId="19" applyFont="1" applyFill="1" applyBorder="1" applyAlignment="1" applyProtection="1">
      <alignment vertical="center"/>
      <protection/>
    </xf>
    <xf numFmtId="3" fontId="3" fillId="0" borderId="5" xfId="0" applyNumberFormat="1" applyFont="1" applyFill="1" applyBorder="1" applyAlignment="1">
      <alignment horizontal="center" vertical="center"/>
    </xf>
    <xf numFmtId="164" fontId="4" fillId="0" borderId="13" xfId="19" applyFont="1" applyFill="1" applyBorder="1" applyAlignment="1" applyProtection="1">
      <alignment vertical="center"/>
      <protection/>
    </xf>
    <xf numFmtId="3" fontId="4" fillId="0" borderId="4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3" fontId="3" fillId="0" borderId="16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165" fontId="4" fillId="0" borderId="4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vertical="center"/>
    </xf>
    <xf numFmtId="1" fontId="4" fillId="2" borderId="4" xfId="0" applyNumberFormat="1" applyFont="1" applyFill="1" applyBorder="1" applyAlignment="1">
      <alignment vertical="center"/>
    </xf>
    <xf numFmtId="49" fontId="5" fillId="0" borderId="4" xfId="19" applyNumberFormat="1" applyFont="1" applyFill="1" applyBorder="1" applyAlignment="1" applyProtection="1">
      <alignment horizontal="center" vertical="center"/>
      <protection/>
    </xf>
    <xf numFmtId="49" fontId="5" fillId="0" borderId="5" xfId="19" applyNumberFormat="1" applyFont="1" applyFill="1" applyBorder="1" applyAlignment="1" applyProtection="1">
      <alignment horizontal="centerContinuous" vertical="center"/>
      <protection/>
    </xf>
    <xf numFmtId="49" fontId="5" fillId="0" borderId="13" xfId="19" applyNumberFormat="1" applyFont="1" applyFill="1" applyBorder="1" applyAlignment="1" applyProtection="1">
      <alignment horizontal="centerContinuous" vertical="center"/>
      <protection/>
    </xf>
    <xf numFmtId="49" fontId="5" fillId="0" borderId="6" xfId="19" applyNumberFormat="1" applyFont="1" applyFill="1" applyBorder="1" applyAlignment="1" applyProtection="1">
      <alignment horizontal="centerContinuous" vertical="center"/>
      <protection/>
    </xf>
    <xf numFmtId="1" fontId="3" fillId="0" borderId="5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right" vertical="center"/>
    </xf>
    <xf numFmtId="1" fontId="3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164" fontId="3" fillId="0" borderId="16" xfId="0" applyNumberFormat="1" applyFont="1" applyFill="1" applyBorder="1" applyAlignment="1">
      <alignment vertical="center"/>
    </xf>
    <xf numFmtId="165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left" vertical="center"/>
    </xf>
    <xf numFmtId="0" fontId="11" fillId="0" borderId="16" xfId="0" applyFont="1" applyFill="1" applyBorder="1" applyAlignment="1">
      <alignment horizontal="center" vertical="center"/>
    </xf>
    <xf numFmtId="0" fontId="60" fillId="0" borderId="0" xfId="0" applyNumberFormat="1" applyFont="1" applyAlignment="1">
      <alignment vertical="top"/>
    </xf>
    <xf numFmtId="3" fontId="4" fillId="0" borderId="0" xfId="0" applyNumberFormat="1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10" fillId="0" borderId="0" xfId="0" applyFont="1" applyBorder="1" applyAlignment="1">
      <alignment horizontal="left"/>
    </xf>
    <xf numFmtId="164" fontId="4" fillId="2" borderId="4" xfId="19" applyFont="1" applyFill="1" applyBorder="1" applyAlignment="1" applyProtection="1">
      <alignment horizontal="center" vertical="center"/>
      <protection/>
    </xf>
    <xf numFmtId="164" fontId="4" fillId="2" borderId="7" xfId="19" applyFont="1" applyFill="1" applyBorder="1" applyAlignment="1" applyProtection="1">
      <alignment horizontal="center" vertical="center"/>
      <protection/>
    </xf>
    <xf numFmtId="164" fontId="4" fillId="2" borderId="10" xfId="19" applyFont="1" applyFill="1" applyBorder="1" applyAlignment="1" applyProtection="1">
      <alignment horizontal="center" vertical="center"/>
      <protection/>
    </xf>
    <xf numFmtId="49" fontId="5" fillId="0" borderId="4" xfId="19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 vertical="center"/>
    </xf>
    <xf numFmtId="164" fontId="11" fillId="0" borderId="14" xfId="19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2" fontId="7" fillId="0" borderId="0" xfId="0" applyNumberFormat="1" applyFont="1" applyAlignment="1">
      <alignment horizontal="left" vertical="center"/>
    </xf>
    <xf numFmtId="164" fontId="56" fillId="0" borderId="16" xfId="0" applyNumberFormat="1" applyFont="1" applyFill="1" applyBorder="1" applyAlignment="1">
      <alignment vertical="center"/>
    </xf>
    <xf numFmtId="3" fontId="3" fillId="3" borderId="18" xfId="19" applyNumberFormat="1" applyFont="1" applyFill="1" applyBorder="1" applyAlignment="1" applyProtection="1">
      <alignment vertical="center"/>
      <protection/>
    </xf>
    <xf numFmtId="164" fontId="4" fillId="0" borderId="18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164" fontId="3" fillId="3" borderId="18" xfId="19" applyNumberFormat="1" applyFont="1" applyFill="1" applyBorder="1" applyAlignment="1" applyProtection="1">
      <alignment vertical="center"/>
      <protection/>
    </xf>
    <xf numFmtId="164" fontId="3" fillId="3" borderId="16" xfId="19" applyNumberFormat="1" applyFont="1" applyFill="1" applyBorder="1" applyAlignment="1" applyProtection="1">
      <alignment vertical="center"/>
      <protection/>
    </xf>
    <xf numFmtId="164" fontId="4" fillId="0" borderId="6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/>
    </xf>
    <xf numFmtId="164" fontId="3" fillId="4" borderId="18" xfId="0" applyNumberFormat="1" applyFont="1" applyFill="1" applyBorder="1" applyAlignment="1">
      <alignment vertical="center"/>
    </xf>
    <xf numFmtId="164" fontId="3" fillId="4" borderId="16" xfId="0" applyNumberFormat="1" applyFont="1" applyFill="1" applyBorder="1" applyAlignment="1">
      <alignment vertical="center"/>
    </xf>
    <xf numFmtId="164" fontId="9" fillId="0" borderId="12" xfId="0" applyNumberFormat="1" applyFont="1" applyFill="1" applyBorder="1" applyAlignment="1">
      <alignment vertical="center"/>
    </xf>
    <xf numFmtId="164" fontId="9" fillId="0" borderId="10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horizontal="left" vertical="center"/>
    </xf>
    <xf numFmtId="3" fontId="3" fillId="4" borderId="18" xfId="0" applyNumberFormat="1" applyFont="1" applyFill="1" applyBorder="1" applyAlignment="1">
      <alignment vertical="center"/>
    </xf>
    <xf numFmtId="1" fontId="3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horizontal="center" vertical="center"/>
    </xf>
    <xf numFmtId="164" fontId="3" fillId="0" borderId="4" xfId="19" applyFont="1" applyFill="1" applyBorder="1" applyAlignment="1" applyProtection="1">
      <alignment horizontal="center" vertical="center"/>
      <protection/>
    </xf>
    <xf numFmtId="164" fontId="3" fillId="0" borderId="5" xfId="19" applyFont="1" applyFill="1" applyBorder="1" applyAlignment="1" applyProtection="1">
      <alignment horizontal="left" vertical="center"/>
      <protection/>
    </xf>
    <xf numFmtId="164" fontId="3" fillId="0" borderId="13" xfId="19" applyFont="1" applyFill="1" applyBorder="1" applyAlignment="1" applyProtection="1">
      <alignment vertical="center"/>
      <protection/>
    </xf>
    <xf numFmtId="0" fontId="3" fillId="0" borderId="6" xfId="19" applyNumberFormat="1" applyFont="1" applyFill="1" applyBorder="1" applyAlignment="1" applyProtection="1">
      <alignment vertical="center"/>
      <protection/>
    </xf>
    <xf numFmtId="165" fontId="3" fillId="0" borderId="7" xfId="0" applyNumberFormat="1" applyFont="1" applyFill="1" applyBorder="1" applyAlignment="1">
      <alignment vertical="center"/>
    </xf>
    <xf numFmtId="164" fontId="4" fillId="0" borderId="7" xfId="0" applyNumberFormat="1" applyFont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164" fontId="3" fillId="0" borderId="10" xfId="19" applyFont="1" applyFill="1" applyBorder="1" applyAlignment="1" applyProtection="1">
      <alignment horizontal="center" vertical="center"/>
      <protection/>
    </xf>
    <xf numFmtId="164" fontId="3" fillId="0" borderId="11" xfId="19" applyFont="1" applyFill="1" applyBorder="1" applyAlignment="1" applyProtection="1">
      <alignment horizontal="left" vertical="center"/>
      <protection/>
    </xf>
    <xf numFmtId="164" fontId="3" fillId="0" borderId="14" xfId="19" applyFont="1" applyFill="1" applyBorder="1" applyAlignment="1" applyProtection="1">
      <alignment vertical="center"/>
      <protection/>
    </xf>
    <xf numFmtId="0" fontId="3" fillId="0" borderId="12" xfId="19" applyNumberFormat="1" applyFont="1" applyFill="1" applyBorder="1" applyAlignment="1" applyProtection="1">
      <alignment vertical="center"/>
      <protection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4" fontId="4" fillId="0" borderId="0" xfId="19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4" fillId="0" borderId="16" xfId="0" applyNumberFormat="1" applyFont="1" applyFill="1" applyBorder="1" applyAlignment="1">
      <alignment horizontal="center" vertical="center"/>
    </xf>
    <xf numFmtId="4" fontId="3" fillId="4" borderId="16" xfId="0" applyNumberFormat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vertical="center"/>
    </xf>
    <xf numFmtId="4" fontId="4" fillId="0" borderId="16" xfId="0" applyNumberFormat="1" applyFont="1" applyFill="1" applyBorder="1" applyAlignment="1">
      <alignment vertical="center"/>
    </xf>
    <xf numFmtId="9" fontId="61" fillId="3" borderId="0" xfId="0" applyNumberFormat="1" applyFont="1" applyFill="1" applyAlignment="1" quotePrefix="1">
      <alignment horizontal="center" vertical="center"/>
    </xf>
    <xf numFmtId="4" fontId="3" fillId="3" borderId="16" xfId="19" applyNumberFormat="1" applyFont="1" applyFill="1" applyBorder="1" applyAlignment="1" applyProtection="1">
      <alignment vertical="center"/>
      <protection/>
    </xf>
    <xf numFmtId="4" fontId="56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0" fontId="10" fillId="0" borderId="16" xfId="0" applyFont="1" applyBorder="1" applyAlignment="1">
      <alignment horizontal="left"/>
    </xf>
    <xf numFmtId="4" fontId="4" fillId="0" borderId="0" xfId="0" applyNumberFormat="1" applyFont="1" applyFill="1" applyAlignment="1">
      <alignment horizontal="center" vertical="center"/>
    </xf>
    <xf numFmtId="164" fontId="3" fillId="0" borderId="7" xfId="0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horizontal="right" vertical="center"/>
    </xf>
    <xf numFmtId="1" fontId="4" fillId="0" borderId="0" xfId="0" applyNumberFormat="1" applyFont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4" fontId="4" fillId="3" borderId="0" xfId="0" applyNumberFormat="1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6" fillId="0" borderId="0" xfId="0" applyFont="1" applyFill="1" applyBorder="1" applyAlignment="1">
      <alignment horizontal="right" vertical="center"/>
    </xf>
    <xf numFmtId="0" fontId="13" fillId="0" borderId="0" xfId="0" applyFont="1" applyAlignment="1" quotePrefix="1">
      <alignment horizontal="center" vertical="center"/>
    </xf>
    <xf numFmtId="6" fontId="3" fillId="0" borderId="0" xfId="0" applyNumberFormat="1" applyFont="1" applyAlignment="1">
      <alignment vertical="center"/>
    </xf>
    <xf numFmtId="0" fontId="62" fillId="3" borderId="0" xfId="0" applyFont="1" applyFill="1" applyAlignment="1">
      <alignment horizontal="left" vertical="center"/>
    </xf>
    <xf numFmtId="2" fontId="62" fillId="3" borderId="0" xfId="0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 quotePrefix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vertical="top"/>
    </xf>
    <xf numFmtId="0" fontId="60" fillId="0" borderId="0" xfId="0" applyNumberFormat="1" applyFont="1" applyBorder="1" applyAlignment="1">
      <alignment vertical="top"/>
    </xf>
    <xf numFmtId="0" fontId="13" fillId="0" borderId="0" xfId="0" applyFont="1" applyFill="1" applyAlignment="1">
      <alignment horizontal="left" vertical="center"/>
    </xf>
    <xf numFmtId="164" fontId="3" fillId="0" borderId="0" xfId="19" applyFont="1" applyFill="1" applyBorder="1" applyAlignment="1" applyProtection="1">
      <alignment vertical="center"/>
      <protection/>
    </xf>
    <xf numFmtId="0" fontId="52" fillId="0" borderId="0" xfId="0" applyFont="1" applyAlignment="1">
      <alignment/>
    </xf>
    <xf numFmtId="0" fontId="55" fillId="0" borderId="0" xfId="0" applyFont="1" applyFill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left" vertical="center"/>
    </xf>
    <xf numFmtId="4" fontId="4" fillId="0" borderId="12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/>
    </xf>
    <xf numFmtId="0" fontId="4" fillId="0" borderId="14" xfId="0" applyFont="1" applyBorder="1" applyAlignment="1">
      <alignment vertical="center"/>
    </xf>
    <xf numFmtId="1" fontId="4" fillId="0" borderId="12" xfId="0" applyNumberFormat="1" applyFont="1" applyFill="1" applyBorder="1" applyAlignment="1" quotePrefix="1">
      <alignment horizontal="center" vertical="center"/>
    </xf>
    <xf numFmtId="3" fontId="3" fillId="3" borderId="16" xfId="19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/>
    </xf>
    <xf numFmtId="2" fontId="12" fillId="0" borderId="13" xfId="0" applyNumberFormat="1" applyFont="1" applyBorder="1" applyAlignment="1">
      <alignment/>
    </xf>
    <xf numFmtId="0" fontId="12" fillId="0" borderId="6" xfId="0" applyNumberFormat="1" applyFont="1" applyBorder="1" applyAlignment="1">
      <alignment/>
    </xf>
    <xf numFmtId="2" fontId="11" fillId="0" borderId="4" xfId="0" applyNumberFormat="1" applyFont="1" applyBorder="1" applyAlignment="1">
      <alignment horizontal="center"/>
    </xf>
    <xf numFmtId="165" fontId="4" fillId="0" borderId="4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" fontId="4" fillId="0" borderId="10" xfId="0" applyNumberFormat="1" applyFont="1" applyFill="1" applyBorder="1" applyAlignment="1" quotePrefix="1">
      <alignment horizontal="center" vertical="center"/>
    </xf>
    <xf numFmtId="164" fontId="4" fillId="0" borderId="16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vertical="center"/>
    </xf>
    <xf numFmtId="164" fontId="9" fillId="0" borderId="12" xfId="0" applyNumberFormat="1" applyFont="1" applyFill="1" applyBorder="1" applyAlignment="1">
      <alignment vertical="center"/>
    </xf>
    <xf numFmtId="164" fontId="9" fillId="0" borderId="10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right" vertical="center"/>
    </xf>
    <xf numFmtId="1" fontId="4" fillId="0" borderId="9" xfId="0" applyNumberFormat="1" applyFont="1" applyFill="1" applyBorder="1" applyAlignment="1" quotePrefix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5" fontId="4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64" fontId="4" fillId="0" borderId="0" xfId="19" applyFont="1" applyFill="1" applyBorder="1" applyAlignment="1" applyProtection="1">
      <alignment vertical="center"/>
      <protection/>
    </xf>
    <xf numFmtId="0" fontId="9" fillId="0" borderId="9" xfId="0" applyFont="1" applyFill="1" applyBorder="1" applyAlignment="1">
      <alignment horizontal="right" vertical="center"/>
    </xf>
    <xf numFmtId="164" fontId="9" fillId="0" borderId="7" xfId="0" applyNumberFormat="1" applyFont="1" applyFill="1" applyBorder="1" applyAlignment="1">
      <alignment horizontal="left" vertical="center"/>
    </xf>
    <xf numFmtId="164" fontId="9" fillId="0" borderId="10" xfId="0" applyNumberFormat="1" applyFont="1" applyFill="1" applyBorder="1" applyAlignment="1">
      <alignment horizontal="left" vertical="center"/>
    </xf>
    <xf numFmtId="164" fontId="4" fillId="0" borderId="18" xfId="0" applyNumberFormat="1" applyFont="1" applyFill="1" applyBorder="1" applyAlignment="1">
      <alignment vertical="center"/>
    </xf>
    <xf numFmtId="165" fontId="52" fillId="0" borderId="0" xfId="0" applyNumberFormat="1" applyFont="1" applyAlignment="1">
      <alignment/>
    </xf>
    <xf numFmtId="4" fontId="4" fillId="0" borderId="18" xfId="0" applyNumberFormat="1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5" fontId="4" fillId="0" borderId="0" xfId="0" applyNumberFormat="1" applyFont="1" applyAlignment="1">
      <alignment vertical="center"/>
    </xf>
    <xf numFmtId="165" fontId="6" fillId="0" borderId="0" xfId="0" applyNumberFormat="1" applyFont="1" applyFill="1" applyAlignment="1">
      <alignment horizontal="left" vertical="top" wrapText="1"/>
    </xf>
    <xf numFmtId="4" fontId="10" fillId="0" borderId="18" xfId="0" applyNumberFormat="1" applyFont="1" applyBorder="1" applyAlignment="1">
      <alignment horizontal="right" vertical="center"/>
    </xf>
    <xf numFmtId="164" fontId="4" fillId="2" borderId="7" xfId="19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63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" fontId="54" fillId="0" borderId="0" xfId="0" applyNumberFormat="1" applyFont="1" applyFill="1" applyAlignment="1">
      <alignment/>
    </xf>
    <xf numFmtId="0" fontId="63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Alignment="1">
      <alignment horizontal="left" vertical="top"/>
    </xf>
    <xf numFmtId="4" fontId="10" fillId="0" borderId="15" xfId="0" applyNumberFormat="1" applyFont="1" applyBorder="1" applyAlignment="1">
      <alignment horizontal="right" vertical="center"/>
    </xf>
    <xf numFmtId="4" fontId="10" fillId="0" borderId="18" xfId="0" applyNumberFormat="1" applyFont="1" applyBorder="1" applyAlignment="1">
      <alignment horizontal="right" vertical="center"/>
    </xf>
    <xf numFmtId="165" fontId="6" fillId="0" borderId="0" xfId="0" applyNumberFormat="1" applyFont="1" applyFill="1" applyAlignment="1">
      <alignment horizontal="left" vertical="top" wrapText="1"/>
    </xf>
    <xf numFmtId="0" fontId="10" fillId="0" borderId="0" xfId="0" applyFont="1" applyFill="1" applyAlignment="1">
      <alignment horizontal="center" vertical="center"/>
    </xf>
    <xf numFmtId="0" fontId="64" fillId="0" borderId="0" xfId="0" applyFont="1" applyAlignment="1">
      <alignment horizontal="center" vertical="center"/>
    </xf>
  </cellXfs>
  <cellStyles count="7">
    <cellStyle name="Normal" xfId="0"/>
    <cellStyle name="Nagłówek 1" xfId="15"/>
    <cellStyle name="Nagłówek 2" xfId="16"/>
    <cellStyle name="Nagłówek 3" xfId="17"/>
    <cellStyle name="Nagłówek 4" xfId="18"/>
    <cellStyle name="Normalny_koszt" xfId="19"/>
    <cellStyle name="Tytuł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1571625</xdr:colOff>
      <xdr:row>0</xdr:row>
      <xdr:rowOff>600075</xdr:rowOff>
    </xdr:to>
    <xdr:pic>
      <xdr:nvPicPr>
        <xdr:cNvPr id="1" name="Obraz 1" descr="C:\Documents and Settings\ggniazdowski\Ustawienia lokalne\Temporary Internet Files\Content.Word\ciąg logotypów_NSS-UE-EFRR_RPO-WZ_14-20_k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1"/>
  <sheetViews>
    <sheetView tabSelected="1" view="pageBreakPreview" zoomScaleNormal="160" zoomScaleSheetLayoutView="100" zoomScalePageLayoutView="0" workbookViewId="0" topLeftCell="A54">
      <selection activeCell="I16" sqref="I16"/>
    </sheetView>
  </sheetViews>
  <sheetFormatPr defaultColWidth="9.33203125" defaultRowHeight="11.25" outlineLevelRow="1" outlineLevelCol="1"/>
  <cols>
    <col min="1" max="1" width="5.83203125" style="1" customWidth="1"/>
    <col min="2" max="2" width="12.83203125" style="1" customWidth="1"/>
    <col min="3" max="3" width="3.83203125" style="1" customWidth="1"/>
    <col min="4" max="5" width="18.33203125" style="1" customWidth="1"/>
    <col min="6" max="6" width="27.83203125" style="1" customWidth="1"/>
    <col min="7" max="7" width="9.33203125" style="1" customWidth="1"/>
    <col min="8" max="8" width="5.83203125" style="13" customWidth="1"/>
    <col min="9" max="9" width="10.5" style="1" customWidth="1"/>
    <col min="10" max="10" width="9.33203125" style="24" hidden="1" customWidth="1" outlineLevel="1"/>
    <col min="11" max="11" width="14.66015625" style="24" hidden="1" customWidth="1" outlineLevel="1"/>
    <col min="12" max="12" width="19.5" style="24" customWidth="1" outlineLevel="1"/>
    <col min="13" max="13" width="19.33203125" style="24" customWidth="1" outlineLevel="1"/>
    <col min="14" max="14" width="9.33203125" style="18" customWidth="1"/>
    <col min="15" max="15" width="10.33203125" style="28" bestFit="1" customWidth="1"/>
    <col min="16" max="16" width="9.33203125" style="27" customWidth="1"/>
    <col min="17" max="17" width="11.5" style="16" bestFit="1" customWidth="1"/>
    <col min="18" max="18" width="9" style="24" customWidth="1"/>
    <col min="19" max="19" width="9.33203125" style="24" customWidth="1"/>
    <col min="20" max="20" width="9.66015625" style="24" customWidth="1"/>
    <col min="21" max="21" width="3.5" style="32" customWidth="1"/>
    <col min="22" max="22" width="13.33203125" style="24" customWidth="1"/>
    <col min="23" max="23" width="9.33203125" style="24" customWidth="1"/>
    <col min="24" max="24" width="9.16015625" style="24" customWidth="1"/>
    <col min="25" max="25" width="9.33203125" style="24" customWidth="1"/>
    <col min="26" max="16384" width="9.33203125" style="1" customWidth="1"/>
  </cols>
  <sheetData>
    <row r="1" spans="1:25" s="262" customFormat="1" ht="49.5" customHeight="1">
      <c r="A1" s="328"/>
      <c r="B1" s="329"/>
      <c r="C1" s="329"/>
      <c r="D1" s="329"/>
      <c r="E1" s="329"/>
      <c r="F1" s="25"/>
      <c r="G1" s="25"/>
      <c r="H1" s="329"/>
      <c r="I1" s="25" t="s">
        <v>124</v>
      </c>
      <c r="J1" s="329"/>
      <c r="K1" s="329"/>
      <c r="L1" s="329"/>
      <c r="M1" s="329"/>
      <c r="N1" s="330">
        <v>1</v>
      </c>
      <c r="O1" s="331"/>
      <c r="P1" s="332"/>
      <c r="Q1" s="333"/>
      <c r="R1" s="26"/>
      <c r="S1" s="26"/>
      <c r="T1" s="26"/>
      <c r="U1" s="19"/>
      <c r="V1" s="17"/>
      <c r="W1" s="26"/>
      <c r="X1" s="26"/>
      <c r="Y1" s="26"/>
    </row>
    <row r="2" spans="1:25" s="262" customFormat="1" ht="24.75" customHeight="1">
      <c r="A2" s="339" t="s">
        <v>123</v>
      </c>
      <c r="B2" s="340"/>
      <c r="C2" s="340"/>
      <c r="D2" s="340"/>
      <c r="E2" s="340"/>
      <c r="F2" s="340"/>
      <c r="G2" s="340"/>
      <c r="H2" s="340"/>
      <c r="I2" s="340"/>
      <c r="J2" s="329"/>
      <c r="K2" s="329"/>
      <c r="L2" s="329"/>
      <c r="M2" s="329"/>
      <c r="N2" s="334"/>
      <c r="O2" s="331"/>
      <c r="P2" s="332"/>
      <c r="Q2" s="333"/>
      <c r="R2" s="26"/>
      <c r="S2" s="26"/>
      <c r="T2" s="26"/>
      <c r="U2" s="19"/>
      <c r="V2" s="17"/>
      <c r="W2" s="26"/>
      <c r="X2" s="26"/>
      <c r="Y2" s="26"/>
    </row>
    <row r="3" spans="1:30" ht="13.5" customHeight="1">
      <c r="A3" s="14" t="s">
        <v>15</v>
      </c>
      <c r="B3" s="14"/>
      <c r="D3" s="201" t="s">
        <v>87</v>
      </c>
      <c r="E3" s="35"/>
      <c r="F3" s="35"/>
      <c r="G3" s="35"/>
      <c r="H3" s="36"/>
      <c r="I3" s="36"/>
      <c r="J3" s="61"/>
      <c r="K3" s="61"/>
      <c r="L3" s="61"/>
      <c r="M3" s="61"/>
      <c r="O3" s="67"/>
      <c r="P3" s="23"/>
      <c r="Q3" s="79"/>
      <c r="R3" s="80"/>
      <c r="U3" s="87"/>
      <c r="V3" s="87"/>
      <c r="W3" s="19"/>
      <c r="X3" s="19"/>
      <c r="Y3" s="25"/>
      <c r="Z3" s="13"/>
      <c r="AA3" s="13"/>
      <c r="AB3" s="13"/>
      <c r="AC3" s="13"/>
      <c r="AD3" s="13"/>
    </row>
    <row r="4" spans="1:30" ht="13.5" customHeight="1">
      <c r="A4" s="14"/>
      <c r="B4" s="14"/>
      <c r="D4" s="201" t="s">
        <v>109</v>
      </c>
      <c r="E4" s="35"/>
      <c r="F4" s="35"/>
      <c r="G4" s="35"/>
      <c r="H4" s="36"/>
      <c r="I4" s="36"/>
      <c r="J4" s="61"/>
      <c r="K4" s="61"/>
      <c r="L4" s="61"/>
      <c r="M4" s="61"/>
      <c r="O4" s="67"/>
      <c r="P4" s="23"/>
      <c r="Q4" s="79"/>
      <c r="R4" s="80"/>
      <c r="U4" s="87"/>
      <c r="V4" s="87"/>
      <c r="W4" s="19"/>
      <c r="X4" s="19"/>
      <c r="Y4" s="25"/>
      <c r="Z4" s="13"/>
      <c r="AA4" s="13"/>
      <c r="AB4" s="13"/>
      <c r="AC4" s="13"/>
      <c r="AD4" s="13"/>
    </row>
    <row r="5" spans="1:30" ht="13.5" customHeight="1">
      <c r="A5" s="14"/>
      <c r="B5" s="14"/>
      <c r="D5" s="201" t="s">
        <v>110</v>
      </c>
      <c r="E5" s="35"/>
      <c r="F5" s="35"/>
      <c r="G5" s="35"/>
      <c r="H5" s="36"/>
      <c r="I5" s="36"/>
      <c r="J5" s="61"/>
      <c r="K5" s="61"/>
      <c r="L5" s="61"/>
      <c r="M5" s="61"/>
      <c r="O5" s="67"/>
      <c r="P5" s="23"/>
      <c r="Q5" s="79"/>
      <c r="R5" s="80"/>
      <c r="U5" s="87"/>
      <c r="V5" s="87"/>
      <c r="W5" s="19"/>
      <c r="X5" s="19"/>
      <c r="Y5" s="25"/>
      <c r="Z5" s="13"/>
      <c r="AA5" s="13"/>
      <c r="AB5" s="13"/>
      <c r="AC5" s="13"/>
      <c r="AD5" s="13"/>
    </row>
    <row r="6" spans="1:27" ht="13.5">
      <c r="A6" s="14" t="s">
        <v>18</v>
      </c>
      <c r="B6" s="14"/>
      <c r="D6" s="200" t="s">
        <v>86</v>
      </c>
      <c r="E6" s="54"/>
      <c r="F6" s="54"/>
      <c r="G6" s="54"/>
      <c r="H6" s="55"/>
      <c r="I6" s="55"/>
      <c r="J6" s="62"/>
      <c r="K6" s="62"/>
      <c r="L6" s="62"/>
      <c r="M6" s="62"/>
      <c r="O6" s="67"/>
      <c r="P6" s="21"/>
      <c r="Q6" s="79"/>
      <c r="W6" s="19"/>
      <c r="X6" s="19"/>
      <c r="Y6" s="25"/>
      <c r="AA6" s="15"/>
    </row>
    <row r="7" spans="1:25" ht="13.5" customHeight="1">
      <c r="A7" s="14"/>
      <c r="B7" s="14"/>
      <c r="D7" s="34"/>
      <c r="E7" s="15"/>
      <c r="F7" s="15"/>
      <c r="G7" s="15"/>
      <c r="O7" s="22"/>
      <c r="P7" s="21"/>
      <c r="Q7" s="79"/>
      <c r="W7" s="20"/>
      <c r="X7" s="20"/>
      <c r="Y7" s="25"/>
    </row>
    <row r="8" spans="1:25" ht="12.75">
      <c r="A8" s="2"/>
      <c r="B8" s="3" t="s">
        <v>0</v>
      </c>
      <c r="C8" s="4"/>
      <c r="D8" s="3" t="s">
        <v>1</v>
      </c>
      <c r="E8" s="29"/>
      <c r="F8" s="29"/>
      <c r="G8" s="4"/>
      <c r="H8" s="2"/>
      <c r="I8" s="169"/>
      <c r="J8" s="192" t="s">
        <v>2</v>
      </c>
      <c r="K8" s="192"/>
      <c r="L8" s="192"/>
      <c r="M8" s="192"/>
      <c r="N8" s="68"/>
      <c r="O8" s="18"/>
      <c r="P8" s="16"/>
      <c r="Q8" s="80"/>
      <c r="T8" s="189"/>
      <c r="U8" s="87"/>
      <c r="W8" s="19"/>
      <c r="X8" s="19"/>
      <c r="Y8" s="25"/>
    </row>
    <row r="9" spans="1:25" ht="38.25">
      <c r="A9" s="5" t="s">
        <v>3</v>
      </c>
      <c r="B9" s="6" t="s">
        <v>4</v>
      </c>
      <c r="C9" s="7"/>
      <c r="D9" s="6" t="s">
        <v>5</v>
      </c>
      <c r="E9" s="30"/>
      <c r="F9" s="30"/>
      <c r="G9" s="7"/>
      <c r="H9" s="5" t="s">
        <v>6</v>
      </c>
      <c r="I9" s="8" t="s">
        <v>7</v>
      </c>
      <c r="J9" s="193" t="s">
        <v>8</v>
      </c>
      <c r="K9" s="193" t="s">
        <v>9</v>
      </c>
      <c r="L9" s="327" t="s">
        <v>119</v>
      </c>
      <c r="M9" s="327" t="s">
        <v>120</v>
      </c>
      <c r="N9" s="68"/>
      <c r="O9" s="18"/>
      <c r="P9" s="16"/>
      <c r="Q9" s="80"/>
      <c r="T9" s="189"/>
      <c r="U9" s="87"/>
      <c r="W9" s="17"/>
      <c r="X9" s="17"/>
      <c r="Y9" s="25"/>
    </row>
    <row r="10" spans="1:25" ht="12.75">
      <c r="A10" s="9"/>
      <c r="B10" s="10" t="s">
        <v>10</v>
      </c>
      <c r="C10" s="11"/>
      <c r="D10" s="10" t="s">
        <v>11</v>
      </c>
      <c r="E10" s="31"/>
      <c r="F10" s="31"/>
      <c r="G10" s="11"/>
      <c r="H10" s="9"/>
      <c r="I10" s="12"/>
      <c r="J10" s="194" t="s">
        <v>12</v>
      </c>
      <c r="K10" s="194" t="s">
        <v>12</v>
      </c>
      <c r="L10" s="194"/>
      <c r="M10" s="194"/>
      <c r="N10" s="68"/>
      <c r="O10" s="18"/>
      <c r="P10" s="16"/>
      <c r="Q10" s="80"/>
      <c r="R10" s="26"/>
      <c r="S10" s="26"/>
      <c r="T10" s="189"/>
      <c r="U10" s="87"/>
      <c r="W10" s="17"/>
      <c r="X10" s="17"/>
      <c r="Y10" s="26"/>
    </row>
    <row r="11" spans="1:24" ht="12.75">
      <c r="A11" s="170" t="s">
        <v>13</v>
      </c>
      <c r="B11" s="170">
        <v>2</v>
      </c>
      <c r="C11" s="170" t="s">
        <v>14</v>
      </c>
      <c r="D11" s="171">
        <v>4</v>
      </c>
      <c r="E11" s="172"/>
      <c r="F11" s="172"/>
      <c r="G11" s="173"/>
      <c r="H11" s="170">
        <v>5</v>
      </c>
      <c r="I11" s="170">
        <v>6</v>
      </c>
      <c r="J11" s="195">
        <v>7</v>
      </c>
      <c r="K11" s="195">
        <v>8</v>
      </c>
      <c r="L11" s="195"/>
      <c r="M11" s="195"/>
      <c r="N11" s="68"/>
      <c r="O11" s="18"/>
      <c r="P11" s="16"/>
      <c r="Q11" s="80"/>
      <c r="S11" s="257"/>
      <c r="U11" s="87"/>
      <c r="V11" s="26"/>
      <c r="W11" s="26"/>
      <c r="X11" s="26"/>
    </row>
    <row r="12" spans="1:21" s="24" customFormat="1" ht="12.75" customHeight="1">
      <c r="A12" s="89"/>
      <c r="B12" s="89" t="s">
        <v>19</v>
      </c>
      <c r="C12" s="89"/>
      <c r="D12" s="91" t="s">
        <v>20</v>
      </c>
      <c r="E12" s="92"/>
      <c r="F12" s="92"/>
      <c r="G12" s="93"/>
      <c r="H12" s="89"/>
      <c r="I12" s="94"/>
      <c r="J12" s="217"/>
      <c r="K12" s="245">
        <f>K13+K16+K27</f>
        <v>768058.2</v>
      </c>
      <c r="L12" s="245"/>
      <c r="M12" s="245"/>
      <c r="N12" s="68"/>
      <c r="O12" s="32"/>
      <c r="P12" s="27"/>
      <c r="Q12" s="80"/>
      <c r="T12" s="189"/>
      <c r="U12" s="254"/>
    </row>
    <row r="13" spans="1:32" s="24" customFormat="1" ht="12.75" customHeight="1">
      <c r="A13" s="96"/>
      <c r="B13" s="96" t="s">
        <v>73</v>
      </c>
      <c r="C13" s="96"/>
      <c r="D13" s="98" t="s">
        <v>74</v>
      </c>
      <c r="E13" s="99"/>
      <c r="F13" s="99"/>
      <c r="G13" s="99"/>
      <c r="H13" s="96"/>
      <c r="I13" s="100"/>
      <c r="J13" s="208"/>
      <c r="K13" s="249">
        <f>K15</f>
        <v>1438.1999999999998</v>
      </c>
      <c r="L13" s="249"/>
      <c r="M13" s="249"/>
      <c r="N13" s="190"/>
      <c r="P13" s="86"/>
      <c r="V13" s="234"/>
      <c r="W13" s="235"/>
      <c r="X13" s="235"/>
      <c r="Y13" s="236"/>
      <c r="Z13" s="237"/>
      <c r="AA13" s="237"/>
      <c r="AB13" s="238"/>
      <c r="AC13" s="235"/>
      <c r="AD13" s="239"/>
      <c r="AE13" s="240"/>
      <c r="AF13" s="240"/>
    </row>
    <row r="14" spans="1:32" s="24" customFormat="1" ht="12.75" customHeight="1">
      <c r="A14" s="218">
        <v>1</v>
      </c>
      <c r="B14" s="106" t="s">
        <v>65</v>
      </c>
      <c r="C14" s="106"/>
      <c r="D14" s="219" t="s">
        <v>68</v>
      </c>
      <c r="E14" s="152"/>
      <c r="F14" s="152"/>
      <c r="G14" s="177"/>
      <c r="H14" s="106" t="s">
        <v>17</v>
      </c>
      <c r="I14" s="255"/>
      <c r="J14" s="210"/>
      <c r="K14" s="108"/>
      <c r="L14" s="108"/>
      <c r="M14" s="108"/>
      <c r="N14" s="190"/>
      <c r="P14" s="86"/>
      <c r="V14" s="234"/>
      <c r="W14" s="235"/>
      <c r="X14" s="235"/>
      <c r="Y14" s="236"/>
      <c r="Z14" s="237"/>
      <c r="AA14" s="237"/>
      <c r="AB14" s="238"/>
      <c r="AC14" s="235"/>
      <c r="AD14" s="239"/>
      <c r="AE14" s="240"/>
      <c r="AF14" s="240"/>
    </row>
    <row r="15" spans="1:32" s="24" customFormat="1" ht="12.75" customHeight="1">
      <c r="A15" s="161">
        <f>A14+0.1</f>
        <v>1.1</v>
      </c>
      <c r="B15" s="125" t="str">
        <f>B14</f>
        <v>M.21.20.11</v>
      </c>
      <c r="C15" s="125">
        <v>11</v>
      </c>
      <c r="D15" s="127" t="s">
        <v>71</v>
      </c>
      <c r="E15" s="152"/>
      <c r="F15" s="152"/>
      <c r="G15" s="130" t="s">
        <v>94</v>
      </c>
      <c r="H15" s="134" t="s">
        <v>17</v>
      </c>
      <c r="I15" s="247">
        <v>23.97</v>
      </c>
      <c r="J15" s="108">
        <v>60</v>
      </c>
      <c r="K15" s="246">
        <f>I15*J15</f>
        <v>1438.1999999999998</v>
      </c>
      <c r="L15" s="246"/>
      <c r="M15" s="246"/>
      <c r="N15" s="68"/>
      <c r="U15" s="241"/>
      <c r="V15" s="242"/>
      <c r="W15" s="242"/>
      <c r="X15" s="242"/>
      <c r="Y15" s="37"/>
      <c r="Z15" s="237"/>
      <c r="AA15" s="237"/>
      <c r="AB15" s="243"/>
      <c r="AC15" s="242"/>
      <c r="AD15" s="240"/>
      <c r="AE15" s="240"/>
      <c r="AF15" s="240"/>
    </row>
    <row r="16" spans="1:21" s="24" customFormat="1" ht="12.75" customHeight="1">
      <c r="A16" s="96"/>
      <c r="B16" s="96" t="s">
        <v>21</v>
      </c>
      <c r="C16" s="96"/>
      <c r="D16" s="98" t="s">
        <v>22</v>
      </c>
      <c r="E16" s="99"/>
      <c r="F16" s="99"/>
      <c r="G16" s="99"/>
      <c r="H16" s="96"/>
      <c r="I16" s="100"/>
      <c r="J16" s="208"/>
      <c r="K16" s="249">
        <f>K25+K18+K22+K20</f>
        <v>762620</v>
      </c>
      <c r="L16" s="249"/>
      <c r="M16" s="249"/>
      <c r="N16" s="248"/>
      <c r="U16" s="87"/>
    </row>
    <row r="17" spans="1:21" s="24" customFormat="1" ht="12.75" customHeight="1" hidden="1">
      <c r="A17" s="178">
        <f>A14+1</f>
        <v>2</v>
      </c>
      <c r="B17" s="141" t="s">
        <v>103</v>
      </c>
      <c r="C17" s="141"/>
      <c r="D17" s="179" t="s">
        <v>104</v>
      </c>
      <c r="E17" s="122"/>
      <c r="F17" s="122"/>
      <c r="G17" s="180"/>
      <c r="H17" s="141" t="s">
        <v>17</v>
      </c>
      <c r="I17" s="181"/>
      <c r="J17" s="302"/>
      <c r="K17" s="303"/>
      <c r="L17" s="303"/>
      <c r="M17" s="303"/>
      <c r="N17" s="248"/>
      <c r="U17" s="87"/>
    </row>
    <row r="18" spans="1:21" s="24" customFormat="1" ht="12.75" customHeight="1" hidden="1">
      <c r="A18" s="118">
        <f>A17+0.1</f>
        <v>2.1</v>
      </c>
      <c r="B18" s="119" t="s">
        <v>103</v>
      </c>
      <c r="C18" s="119">
        <v>11</v>
      </c>
      <c r="D18" s="121" t="s">
        <v>105</v>
      </c>
      <c r="E18" s="129"/>
      <c r="F18" s="129"/>
      <c r="G18" s="123"/>
      <c r="H18" s="119" t="s">
        <v>17</v>
      </c>
      <c r="I18" s="124">
        <f>CEILING(I19,0.5)</f>
        <v>660</v>
      </c>
      <c r="J18" s="318">
        <v>40</v>
      </c>
      <c r="K18" s="302">
        <f>I18*J18</f>
        <v>26400</v>
      </c>
      <c r="L18" s="302"/>
      <c r="M18" s="302"/>
      <c r="N18" s="248"/>
      <c r="U18" s="87"/>
    </row>
    <row r="19" spans="1:21" s="24" customFormat="1" ht="12.75" customHeight="1" hidden="1" outlineLevel="1">
      <c r="A19" s="143"/>
      <c r="B19" s="131"/>
      <c r="C19" s="306"/>
      <c r="D19" s="300" t="s">
        <v>106</v>
      </c>
      <c r="E19" s="132"/>
      <c r="F19" s="132"/>
      <c r="G19" s="308" t="s">
        <v>111</v>
      </c>
      <c r="H19" s="131"/>
      <c r="I19" s="133">
        <f>26*5.4*4.7</f>
        <v>659.88</v>
      </c>
      <c r="J19" s="304"/>
      <c r="K19" s="305"/>
      <c r="L19" s="305"/>
      <c r="M19" s="305"/>
      <c r="N19" s="248"/>
      <c r="U19" s="87"/>
    </row>
    <row r="20" spans="1:21" s="24" customFormat="1" ht="12.75" customHeight="1" hidden="1">
      <c r="A20" s="118">
        <f>A18+0.1</f>
        <v>2.2</v>
      </c>
      <c r="B20" s="119" t="str">
        <f>B22</f>
        <v>M.21.53.01</v>
      </c>
      <c r="C20" s="119">
        <v>20</v>
      </c>
      <c r="D20" s="121" t="s">
        <v>116</v>
      </c>
      <c r="E20" s="129"/>
      <c r="F20" s="129"/>
      <c r="G20" s="123"/>
      <c r="H20" s="119"/>
      <c r="I20" s="124">
        <f>I21</f>
        <v>880</v>
      </c>
      <c r="J20" s="318">
        <v>700</v>
      </c>
      <c r="K20" s="302">
        <f>I20*J20</f>
        <v>616000</v>
      </c>
      <c r="L20" s="302"/>
      <c r="M20" s="302"/>
      <c r="N20" s="248"/>
      <c r="U20" s="87"/>
    </row>
    <row r="21" spans="1:21" s="24" customFormat="1" ht="12.75" customHeight="1" hidden="1" outlineLevel="1">
      <c r="A21" s="143"/>
      <c r="B21" s="131"/>
      <c r="C21" s="306"/>
      <c r="D21" s="300" t="s">
        <v>118</v>
      </c>
      <c r="E21" s="132"/>
      <c r="F21" s="132"/>
      <c r="G21" s="308" t="s">
        <v>117</v>
      </c>
      <c r="H21" s="131"/>
      <c r="I21" s="133">
        <f>160*5.5</f>
        <v>880</v>
      </c>
      <c r="J21" s="304"/>
      <c r="K21" s="305"/>
      <c r="L21" s="305"/>
      <c r="M21" s="305"/>
      <c r="N21" s="248"/>
      <c r="U21" s="87"/>
    </row>
    <row r="22" spans="1:21" s="24" customFormat="1" ht="12.75" customHeight="1" hidden="1">
      <c r="A22" s="118">
        <f>A20+0.1</f>
        <v>2.3000000000000003</v>
      </c>
      <c r="B22" s="119" t="s">
        <v>103</v>
      </c>
      <c r="C22" s="119">
        <v>20</v>
      </c>
      <c r="D22" s="121" t="s">
        <v>115</v>
      </c>
      <c r="E22" s="129"/>
      <c r="F22" s="129"/>
      <c r="G22" s="123"/>
      <c r="H22" s="119" t="s">
        <v>26</v>
      </c>
      <c r="I22" s="124">
        <f>I23</f>
        <v>117</v>
      </c>
      <c r="J22" s="318">
        <v>700</v>
      </c>
      <c r="K22" s="302">
        <f>I22*J22</f>
        <v>81900</v>
      </c>
      <c r="L22" s="302"/>
      <c r="M22" s="302"/>
      <c r="N22" s="248"/>
      <c r="P22" s="324"/>
      <c r="U22" s="87"/>
    </row>
    <row r="23" spans="1:21" s="24" customFormat="1" ht="12.75" customHeight="1" hidden="1" outlineLevel="1">
      <c r="A23" s="143"/>
      <c r="B23" s="131"/>
      <c r="C23" s="306"/>
      <c r="D23" s="300" t="s">
        <v>118</v>
      </c>
      <c r="E23" s="132"/>
      <c r="F23" s="132"/>
      <c r="G23" s="308" t="s">
        <v>114</v>
      </c>
      <c r="H23" s="131"/>
      <c r="I23" s="133">
        <f>2*9*6.5</f>
        <v>117</v>
      </c>
      <c r="J23" s="304"/>
      <c r="K23" s="305"/>
      <c r="L23" s="305"/>
      <c r="M23" s="305"/>
      <c r="N23" s="248"/>
      <c r="U23" s="87"/>
    </row>
    <row r="24" spans="1:21" s="24" customFormat="1" ht="12.75" customHeight="1" collapsed="1">
      <c r="A24" s="178">
        <f>A17+1</f>
        <v>3</v>
      </c>
      <c r="B24" s="141" t="s">
        <v>23</v>
      </c>
      <c r="C24" s="141"/>
      <c r="D24" s="179" t="s">
        <v>24</v>
      </c>
      <c r="E24" s="122"/>
      <c r="F24" s="122"/>
      <c r="G24" s="180"/>
      <c r="H24" s="141" t="s">
        <v>17</v>
      </c>
      <c r="I24" s="181"/>
      <c r="J24" s="202"/>
      <c r="K24" s="250"/>
      <c r="L24" s="250"/>
      <c r="M24" s="250"/>
      <c r="N24" s="248"/>
      <c r="T24" s="24" t="s">
        <v>85</v>
      </c>
      <c r="U24" s="87"/>
    </row>
    <row r="25" spans="1:14" s="24" customFormat="1" ht="12.75" customHeight="1">
      <c r="A25" s="118">
        <f>A24+0.1</f>
        <v>3.1</v>
      </c>
      <c r="B25" s="119" t="s">
        <v>23</v>
      </c>
      <c r="C25" s="119">
        <v>11</v>
      </c>
      <c r="D25" s="121" t="s">
        <v>25</v>
      </c>
      <c r="E25" s="129"/>
      <c r="F25" s="129"/>
      <c r="G25" s="256"/>
      <c r="H25" s="187" t="s">
        <v>17</v>
      </c>
      <c r="I25" s="247">
        <v>958</v>
      </c>
      <c r="J25" s="204">
        <v>40</v>
      </c>
      <c r="K25" s="124">
        <f>I25*J25</f>
        <v>38320</v>
      </c>
      <c r="L25" s="124"/>
      <c r="M25" s="124"/>
      <c r="N25" s="68"/>
    </row>
    <row r="26" spans="1:14" s="24" customFormat="1" ht="12.75" customHeight="1" outlineLevel="1">
      <c r="A26" s="162"/>
      <c r="B26" s="154"/>
      <c r="C26" s="154"/>
      <c r="D26" s="300"/>
      <c r="E26" s="122"/>
      <c r="F26" s="122"/>
      <c r="G26" s="260"/>
      <c r="H26" s="199"/>
      <c r="I26" s="307"/>
      <c r="J26" s="211"/>
      <c r="K26" s="117"/>
      <c r="L26" s="117"/>
      <c r="M26" s="117"/>
      <c r="N26" s="68"/>
    </row>
    <row r="27" spans="1:21" s="24" customFormat="1" ht="12.75" customHeight="1">
      <c r="A27" s="293">
        <f>A24+1</f>
        <v>4</v>
      </c>
      <c r="B27" s="96" t="s">
        <v>50</v>
      </c>
      <c r="C27" s="96"/>
      <c r="D27" s="98" t="s">
        <v>51</v>
      </c>
      <c r="E27" s="99"/>
      <c r="F27" s="99"/>
      <c r="G27" s="99"/>
      <c r="H27" s="96" t="s">
        <v>48</v>
      </c>
      <c r="I27" s="100"/>
      <c r="J27" s="208"/>
      <c r="K27" s="249">
        <f>K28</f>
        <v>4000</v>
      </c>
      <c r="L27" s="249"/>
      <c r="M27" s="249"/>
      <c r="N27" s="248"/>
      <c r="U27" s="87"/>
    </row>
    <row r="28" spans="1:14" s="24" customFormat="1" ht="12.75" customHeight="1">
      <c r="A28" s="118">
        <f>A27+0.1</f>
        <v>4.1</v>
      </c>
      <c r="B28" s="119" t="s">
        <v>50</v>
      </c>
      <c r="C28" s="244">
        <v>25</v>
      </c>
      <c r="D28" s="121" t="s">
        <v>52</v>
      </c>
      <c r="E28" s="129"/>
      <c r="F28" s="129"/>
      <c r="G28" s="123"/>
      <c r="H28" s="187" t="s">
        <v>48</v>
      </c>
      <c r="I28" s="160">
        <v>1</v>
      </c>
      <c r="J28" s="205">
        <v>4000</v>
      </c>
      <c r="K28" s="124">
        <f>I28*J28</f>
        <v>4000</v>
      </c>
      <c r="L28" s="124"/>
      <c r="M28" s="124"/>
      <c r="N28" s="273"/>
    </row>
    <row r="29" spans="1:14" s="24" customFormat="1" ht="12.75" customHeight="1">
      <c r="A29" s="88"/>
      <c r="B29" s="89" t="s">
        <v>27</v>
      </c>
      <c r="C29" s="90"/>
      <c r="D29" s="91" t="s">
        <v>28</v>
      </c>
      <c r="E29" s="92"/>
      <c r="F29" s="92"/>
      <c r="G29" s="93"/>
      <c r="H29" s="89"/>
      <c r="I29" s="94"/>
      <c r="J29" s="212"/>
      <c r="K29" s="245">
        <f>K30</f>
        <v>56559</v>
      </c>
      <c r="L29" s="245"/>
      <c r="M29" s="245"/>
      <c r="N29" s="68"/>
    </row>
    <row r="30" spans="1:18" s="24" customFormat="1" ht="12.75" customHeight="1">
      <c r="A30" s="95"/>
      <c r="B30" s="96" t="s">
        <v>29</v>
      </c>
      <c r="C30" s="97"/>
      <c r="D30" s="98" t="s">
        <v>30</v>
      </c>
      <c r="E30" s="99"/>
      <c r="F30" s="99"/>
      <c r="G30" s="99"/>
      <c r="H30" s="96"/>
      <c r="I30" s="100"/>
      <c r="J30" s="208"/>
      <c r="K30" s="209">
        <f>K33+K35+K37+K38+K39+K42+K43</f>
        <v>56559</v>
      </c>
      <c r="L30" s="209"/>
      <c r="M30" s="209"/>
      <c r="N30" s="68"/>
      <c r="R30" s="86"/>
    </row>
    <row r="31" spans="1:17" s="24" customFormat="1" ht="12.75" customHeight="1">
      <c r="A31" s="174">
        <f>A24+1</f>
        <v>4</v>
      </c>
      <c r="B31" s="101" t="s">
        <v>79</v>
      </c>
      <c r="C31" s="102"/>
      <c r="D31" s="103" t="s">
        <v>82</v>
      </c>
      <c r="E31" s="104"/>
      <c r="F31" s="104"/>
      <c r="G31" s="105"/>
      <c r="H31" s="106" t="s">
        <v>26</v>
      </c>
      <c r="I31" s="107"/>
      <c r="J31" s="210"/>
      <c r="K31" s="108"/>
      <c r="L31" s="108"/>
      <c r="M31" s="108"/>
      <c r="N31" s="68"/>
      <c r="O31" s="264"/>
      <c r="P31" s="265"/>
      <c r="Q31" s="266"/>
    </row>
    <row r="32" spans="1:21" s="24" customFormat="1" ht="12.75" customHeight="1">
      <c r="A32" s="109"/>
      <c r="B32" s="110" t="s">
        <v>80</v>
      </c>
      <c r="C32" s="111"/>
      <c r="D32" s="112" t="s">
        <v>83</v>
      </c>
      <c r="E32" s="113"/>
      <c r="F32" s="113"/>
      <c r="G32" s="114"/>
      <c r="H32" s="115"/>
      <c r="I32" s="116"/>
      <c r="J32" s="211"/>
      <c r="K32" s="117"/>
      <c r="L32" s="117"/>
      <c r="M32" s="117"/>
      <c r="N32" s="69"/>
      <c r="O32" s="264"/>
      <c r="P32" s="265"/>
      <c r="Q32" s="51"/>
      <c r="U32" s="17"/>
    </row>
    <row r="33" spans="1:29" s="24" customFormat="1" ht="12.75" customHeight="1">
      <c r="A33" s="118">
        <f>A31+0.1</f>
        <v>4.1</v>
      </c>
      <c r="B33" s="119" t="str">
        <f>B31</f>
        <v>M.23.25.11</v>
      </c>
      <c r="C33" s="120" t="s">
        <v>75</v>
      </c>
      <c r="D33" s="121" t="s">
        <v>89</v>
      </c>
      <c r="E33" s="129"/>
      <c r="F33" s="129"/>
      <c r="G33" s="123"/>
      <c r="H33" s="187" t="s">
        <v>31</v>
      </c>
      <c r="I33" s="247">
        <v>2817</v>
      </c>
      <c r="J33" s="320">
        <f>0.75*Q33</f>
        <v>0</v>
      </c>
      <c r="K33" s="247">
        <f>I33*J33</f>
        <v>0</v>
      </c>
      <c r="L33" s="247"/>
      <c r="M33" s="247"/>
      <c r="N33" s="68"/>
      <c r="P33" s="16"/>
      <c r="Q33" s="16"/>
      <c r="R33" s="16"/>
      <c r="S33" s="16"/>
      <c r="T33" s="16"/>
      <c r="U33" s="16"/>
      <c r="W33" s="185"/>
      <c r="X33" s="51"/>
      <c r="Y33" s="183"/>
      <c r="Z33" s="52"/>
      <c r="AA33" s="182"/>
      <c r="AB33" s="52"/>
      <c r="AC33" s="186"/>
    </row>
    <row r="34" spans="1:17" s="24" customFormat="1" ht="12.75" customHeight="1" outlineLevel="1">
      <c r="A34" s="162"/>
      <c r="B34" s="154"/>
      <c r="C34" s="301"/>
      <c r="D34" s="259" t="s">
        <v>88</v>
      </c>
      <c r="E34" s="132"/>
      <c r="F34" s="132"/>
      <c r="G34" s="260" t="s">
        <v>90</v>
      </c>
      <c r="H34" s="199"/>
      <c r="I34" s="216">
        <v>2816.12</v>
      </c>
      <c r="J34" s="211"/>
      <c r="K34" s="251"/>
      <c r="L34" s="251"/>
      <c r="M34" s="251"/>
      <c r="N34" s="273"/>
      <c r="Q34" s="272"/>
    </row>
    <row r="35" spans="1:29" s="24" customFormat="1" ht="15.75">
      <c r="A35" s="118">
        <f>A33+0.1</f>
        <v>4.199999999999999</v>
      </c>
      <c r="B35" s="119" t="str">
        <f>B33</f>
        <v>M.23.25.11</v>
      </c>
      <c r="C35" s="120">
        <v>14</v>
      </c>
      <c r="D35" s="121" t="s">
        <v>81</v>
      </c>
      <c r="E35" s="122"/>
      <c r="F35" s="122"/>
      <c r="G35" s="123"/>
      <c r="H35" s="187" t="s">
        <v>31</v>
      </c>
      <c r="I35" s="247">
        <v>2817</v>
      </c>
      <c r="J35" s="289">
        <f>0.25*Q33</f>
        <v>0</v>
      </c>
      <c r="K35" s="251">
        <f>I35*J35</f>
        <v>0</v>
      </c>
      <c r="L35" s="251"/>
      <c r="M35" s="251"/>
      <c r="N35" s="263"/>
      <c r="O35" s="264"/>
      <c r="P35" s="265"/>
      <c r="Q35" s="51"/>
      <c r="W35" s="323"/>
      <c r="X35" s="51"/>
      <c r="Y35" s="183"/>
      <c r="Z35" s="52"/>
      <c r="AA35" s="182"/>
      <c r="AB35" s="52"/>
      <c r="AC35" s="186"/>
    </row>
    <row r="36" spans="1:17" s="24" customFormat="1" ht="12.75" customHeight="1" outlineLevel="1">
      <c r="A36" s="118"/>
      <c r="B36" s="125"/>
      <c r="C36" s="126"/>
      <c r="D36" s="176" t="s">
        <v>88</v>
      </c>
      <c r="E36" s="149"/>
      <c r="F36" s="149"/>
      <c r="G36" s="177" t="str">
        <f>G34</f>
        <v>24.09*116.9</v>
      </c>
      <c r="H36" s="134"/>
      <c r="I36" s="216">
        <v>2816.12</v>
      </c>
      <c r="J36" s="211"/>
      <c r="K36" s="251"/>
      <c r="L36" s="251"/>
      <c r="M36" s="251"/>
      <c r="N36" s="263"/>
      <c r="O36" s="264"/>
      <c r="P36" s="265"/>
      <c r="Q36" s="51"/>
    </row>
    <row r="37" spans="1:17" s="73" customFormat="1" ht="11.25" customHeight="1">
      <c r="A37" s="118">
        <f>A35+0.1</f>
        <v>4.299999999999999</v>
      </c>
      <c r="B37" s="119" t="str">
        <f>B35</f>
        <v>M.23.25.11</v>
      </c>
      <c r="C37" s="120">
        <v>22</v>
      </c>
      <c r="D37" s="121" t="s">
        <v>60</v>
      </c>
      <c r="E37" s="129"/>
      <c r="F37" s="129"/>
      <c r="G37" s="256" t="s">
        <v>78</v>
      </c>
      <c r="H37" s="187" t="s">
        <v>17</v>
      </c>
      <c r="I37" s="124">
        <v>5</v>
      </c>
      <c r="J37" s="204">
        <v>900</v>
      </c>
      <c r="K37" s="124">
        <f>I37*J37</f>
        <v>4500</v>
      </c>
      <c r="L37" s="124"/>
      <c r="M37" s="124"/>
      <c r="N37" s="273"/>
      <c r="O37" s="267"/>
      <c r="P37" s="268"/>
      <c r="Q37" s="268"/>
    </row>
    <row r="38" spans="1:15" s="73" customFormat="1" ht="11.25" customHeight="1">
      <c r="A38" s="118">
        <f>A37+0.1</f>
        <v>4.399999999999999</v>
      </c>
      <c r="B38" s="119" t="str">
        <f>B37</f>
        <v>M.23.25.11</v>
      </c>
      <c r="C38" s="120">
        <v>23</v>
      </c>
      <c r="D38" s="121" t="s">
        <v>66</v>
      </c>
      <c r="E38" s="129"/>
      <c r="F38" s="129"/>
      <c r="G38" s="256" t="s">
        <v>77</v>
      </c>
      <c r="H38" s="187" t="s">
        <v>17</v>
      </c>
      <c r="I38" s="124">
        <v>1</v>
      </c>
      <c r="J38" s="204">
        <v>450</v>
      </c>
      <c r="K38" s="124">
        <f>I38*J38</f>
        <v>450</v>
      </c>
      <c r="L38" s="124"/>
      <c r="M38" s="124"/>
      <c r="N38" s="273"/>
      <c r="O38" s="72"/>
    </row>
    <row r="39" spans="1:29" s="24" customFormat="1" ht="12.75" customHeight="1">
      <c r="A39" s="118">
        <f>A38+0.1</f>
        <v>4.499999999999998</v>
      </c>
      <c r="B39" s="119" t="str">
        <f>B38</f>
        <v>M.23.25.11</v>
      </c>
      <c r="C39" s="120">
        <v>31</v>
      </c>
      <c r="D39" s="121" t="s">
        <v>84</v>
      </c>
      <c r="E39" s="129"/>
      <c r="F39" s="129"/>
      <c r="G39" s="123"/>
      <c r="H39" s="187" t="s">
        <v>17</v>
      </c>
      <c r="I39" s="247">
        <v>749</v>
      </c>
      <c r="J39" s="124">
        <f>(K40+K41)/I39</f>
        <v>66.61949265687583</v>
      </c>
      <c r="K39" s="124">
        <f>I39*J39</f>
        <v>49898</v>
      </c>
      <c r="L39" s="124"/>
      <c r="M39" s="124"/>
      <c r="N39" s="68"/>
      <c r="O39" s="311"/>
      <c r="P39" s="273"/>
      <c r="Q39"/>
      <c r="V39" s="66"/>
      <c r="W39" s="51"/>
      <c r="X39" s="51"/>
      <c r="Y39" s="51"/>
      <c r="Z39" s="51"/>
      <c r="AA39" s="51"/>
      <c r="AB39" s="51"/>
      <c r="AC39" s="51"/>
    </row>
    <row r="40" spans="1:29" s="24" customFormat="1" ht="12.75" customHeight="1" outlineLevel="1">
      <c r="A40" s="312"/>
      <c r="B40" s="313"/>
      <c r="C40" s="309"/>
      <c r="D40" s="321" t="s">
        <v>107</v>
      </c>
      <c r="E40" s="314"/>
      <c r="F40" s="314"/>
      <c r="G40" s="315" t="s">
        <v>112</v>
      </c>
      <c r="H40" s="310"/>
      <c r="I40" s="316">
        <v>495.8</v>
      </c>
      <c r="J40" s="316">
        <v>70</v>
      </c>
      <c r="K40" s="316">
        <f>I40*J40</f>
        <v>34706</v>
      </c>
      <c r="L40" s="316"/>
      <c r="M40" s="316"/>
      <c r="O40" s="18"/>
      <c r="P40" s="273"/>
      <c r="V40" s="319"/>
      <c r="W40" s="51"/>
      <c r="X40" s="51"/>
      <c r="Y40" s="51"/>
      <c r="Z40" s="51"/>
      <c r="AA40" s="51"/>
      <c r="AB40" s="51"/>
      <c r="AC40" s="51"/>
    </row>
    <row r="41" spans="1:29" s="24" customFormat="1" ht="12.75" customHeight="1" outlineLevel="1">
      <c r="A41" s="162"/>
      <c r="B41" s="154"/>
      <c r="C41" s="292"/>
      <c r="D41" s="322" t="s">
        <v>108</v>
      </c>
      <c r="E41" s="122"/>
      <c r="F41" s="122"/>
      <c r="G41" s="145" t="s">
        <v>113</v>
      </c>
      <c r="H41" s="199"/>
      <c r="I41" s="307">
        <v>253.2</v>
      </c>
      <c r="J41" s="317">
        <v>60</v>
      </c>
      <c r="K41" s="317">
        <f>J41*I41</f>
        <v>15192</v>
      </c>
      <c r="L41" s="317"/>
      <c r="M41" s="317"/>
      <c r="O41" s="311"/>
      <c r="P41" s="273"/>
      <c r="V41" s="285"/>
      <c r="W41" s="51"/>
      <c r="X41" s="51"/>
      <c r="Y41" s="51"/>
      <c r="Z41" s="51"/>
      <c r="AA41" s="51"/>
      <c r="AB41" s="51"/>
      <c r="AC41" s="51"/>
    </row>
    <row r="42" spans="1:21" s="24" customFormat="1" ht="12.75" customHeight="1">
      <c r="A42" s="118">
        <f>A39+0.1</f>
        <v>4.599999999999998</v>
      </c>
      <c r="B42" s="119" t="str">
        <f>B39</f>
        <v>M.23.25.11</v>
      </c>
      <c r="C42" s="135">
        <v>57</v>
      </c>
      <c r="D42" s="164" t="s">
        <v>67</v>
      </c>
      <c r="E42" s="198"/>
      <c r="F42" s="198"/>
      <c r="G42" s="145" t="s">
        <v>93</v>
      </c>
      <c r="H42" s="134" t="s">
        <v>17</v>
      </c>
      <c r="I42" s="247">
        <v>0.35</v>
      </c>
      <c r="J42" s="124">
        <v>800</v>
      </c>
      <c r="K42" s="124">
        <f>I42*J42</f>
        <v>280</v>
      </c>
      <c r="L42" s="124"/>
      <c r="M42" s="124"/>
      <c r="N42" s="273"/>
      <c r="O42" s="18"/>
      <c r="P42" s="66"/>
      <c r="Q42" s="85"/>
      <c r="R42" s="58"/>
      <c r="S42" s="64"/>
      <c r="U42" s="32"/>
    </row>
    <row r="43" spans="1:29" s="24" customFormat="1" ht="12.75" customHeight="1">
      <c r="A43" s="118">
        <f>A42+0.1</f>
        <v>4.6999999999999975</v>
      </c>
      <c r="B43" s="119" t="str">
        <f>B42</f>
        <v>M.23.25.11</v>
      </c>
      <c r="C43" s="120">
        <v>97</v>
      </c>
      <c r="D43" s="121" t="s">
        <v>49</v>
      </c>
      <c r="E43" s="129"/>
      <c r="F43" s="129"/>
      <c r="G43" s="256" t="s">
        <v>91</v>
      </c>
      <c r="H43" s="187" t="s">
        <v>31</v>
      </c>
      <c r="I43" s="124">
        <v>318</v>
      </c>
      <c r="J43" s="204">
        <v>4.5</v>
      </c>
      <c r="K43" s="124">
        <f>I43*J43</f>
        <v>1431</v>
      </c>
      <c r="L43" s="124"/>
      <c r="M43" s="124"/>
      <c r="N43" s="68"/>
      <c r="O43" s="311"/>
      <c r="V43" s="27"/>
      <c r="W43" s="51"/>
      <c r="X43" s="51"/>
      <c r="Y43" s="51"/>
      <c r="Z43" s="51"/>
      <c r="AA43" s="51"/>
      <c r="AB43" s="51"/>
      <c r="AC43" s="51"/>
    </row>
    <row r="44" spans="1:27" s="24" customFormat="1" ht="12.75" customHeight="1">
      <c r="A44" s="88"/>
      <c r="B44" s="89" t="s">
        <v>32</v>
      </c>
      <c r="C44" s="90"/>
      <c r="D44" s="91" t="s">
        <v>33</v>
      </c>
      <c r="E44" s="92"/>
      <c r="F44" s="92"/>
      <c r="G44" s="93"/>
      <c r="H44" s="89"/>
      <c r="I44" s="94"/>
      <c r="J44" s="212"/>
      <c r="K44" s="245">
        <f>K45</f>
        <v>682</v>
      </c>
      <c r="L44" s="245"/>
      <c r="M44" s="245"/>
      <c r="N44" s="71"/>
      <c r="O44" s="18"/>
      <c r="P44" s="53"/>
      <c r="Q44" s="51"/>
      <c r="R44" s="269"/>
      <c r="S44" s="270"/>
      <c r="U44" s="32"/>
      <c r="V44" s="66"/>
      <c r="W44" s="32"/>
      <c r="Z44" s="65"/>
      <c r="AA44" s="65"/>
    </row>
    <row r="45" spans="1:27" s="24" customFormat="1" ht="12.75" customHeight="1">
      <c r="A45" s="95"/>
      <c r="B45" s="96" t="s">
        <v>34</v>
      </c>
      <c r="C45" s="97"/>
      <c r="D45" s="98" t="s">
        <v>35</v>
      </c>
      <c r="E45" s="99"/>
      <c r="F45" s="99"/>
      <c r="G45" s="99"/>
      <c r="H45" s="96"/>
      <c r="I45" s="100"/>
      <c r="J45" s="208"/>
      <c r="K45" s="209">
        <f>K47</f>
        <v>682</v>
      </c>
      <c r="L45" s="209"/>
      <c r="M45" s="209"/>
      <c r="N45" s="68"/>
      <c r="O45" s="18"/>
      <c r="P45" s="258"/>
      <c r="Q45" s="265"/>
      <c r="R45" s="269"/>
      <c r="S45" s="270"/>
      <c r="U45" s="32"/>
      <c r="V45" s="27"/>
      <c r="W45" s="16"/>
      <c r="AA45" s="32"/>
    </row>
    <row r="46" spans="1:27" s="24" customFormat="1" ht="12.75" customHeight="1">
      <c r="A46" s="175">
        <f>A31+1</f>
        <v>5</v>
      </c>
      <c r="B46" s="136" t="s">
        <v>36</v>
      </c>
      <c r="C46" s="137"/>
      <c r="D46" s="138" t="s">
        <v>37</v>
      </c>
      <c r="E46" s="139"/>
      <c r="F46" s="139"/>
      <c r="G46" s="140"/>
      <c r="H46" s="141" t="s">
        <v>26</v>
      </c>
      <c r="I46" s="142"/>
      <c r="J46" s="204"/>
      <c r="K46" s="124"/>
      <c r="L46" s="124"/>
      <c r="M46" s="124"/>
      <c r="N46" s="68"/>
      <c r="O46" s="18"/>
      <c r="P46" s="258"/>
      <c r="Q46" s="265"/>
      <c r="R46" s="269"/>
      <c r="S46" s="270"/>
      <c r="U46" s="32"/>
      <c r="V46" s="27"/>
      <c r="W46" s="16"/>
      <c r="X46" s="18"/>
      <c r="Y46" s="59"/>
      <c r="AA46" s="32"/>
    </row>
    <row r="47" spans="1:27" s="24" customFormat="1" ht="12.75" customHeight="1">
      <c r="A47" s="118">
        <f>A46+0.1</f>
        <v>5.1</v>
      </c>
      <c r="B47" s="119" t="s">
        <v>36</v>
      </c>
      <c r="C47" s="120">
        <v>53</v>
      </c>
      <c r="D47" s="121" t="s">
        <v>38</v>
      </c>
      <c r="E47" s="129"/>
      <c r="F47" s="129"/>
      <c r="G47" s="123"/>
      <c r="H47" s="187" t="s">
        <v>26</v>
      </c>
      <c r="I47" s="247">
        <v>27.28</v>
      </c>
      <c r="J47" s="204">
        <v>25</v>
      </c>
      <c r="K47" s="124">
        <f>I47*J47</f>
        <v>682</v>
      </c>
      <c r="L47" s="124"/>
      <c r="M47" s="124"/>
      <c r="N47" s="68"/>
      <c r="O47" s="18"/>
      <c r="P47" s="258"/>
      <c r="Q47" s="265"/>
      <c r="R47" s="269"/>
      <c r="S47" s="270"/>
      <c r="U47" s="32"/>
      <c r="V47" s="27"/>
      <c r="W47" s="16"/>
      <c r="X47" s="18"/>
      <c r="Y47" s="59"/>
      <c r="AA47" s="32"/>
    </row>
    <row r="48" spans="1:27" s="24" customFormat="1" ht="12.75" customHeight="1" outlineLevel="1">
      <c r="A48" s="143"/>
      <c r="B48" s="131"/>
      <c r="C48" s="144"/>
      <c r="D48" s="291"/>
      <c r="E48" s="132"/>
      <c r="F48" s="132"/>
      <c r="G48" s="145" t="s">
        <v>99</v>
      </c>
      <c r="H48" s="131"/>
      <c r="I48" s="216">
        <v>27.28</v>
      </c>
      <c r="J48" s="214"/>
      <c r="K48" s="215"/>
      <c r="L48" s="215"/>
      <c r="M48" s="215"/>
      <c r="N48" s="68"/>
      <c r="O48" s="271"/>
      <c r="P48" s="53"/>
      <c r="Q48" s="265"/>
      <c r="R48" s="269"/>
      <c r="S48" s="270"/>
      <c r="U48" s="273"/>
      <c r="V48" s="285"/>
      <c r="W48" s="16"/>
      <c r="X48" s="18"/>
      <c r="Y48" s="286"/>
      <c r="AA48" s="32"/>
    </row>
    <row r="49" spans="1:27" s="24" customFormat="1" ht="12.75" customHeight="1">
      <c r="A49" s="88"/>
      <c r="B49" s="89" t="s">
        <v>101</v>
      </c>
      <c r="C49" s="90"/>
      <c r="D49" s="91" t="s">
        <v>102</v>
      </c>
      <c r="E49" s="92"/>
      <c r="F49" s="92"/>
      <c r="G49" s="93"/>
      <c r="H49" s="89"/>
      <c r="I49" s="94"/>
      <c r="J49" s="212"/>
      <c r="K49" s="245">
        <f>K55+K50</f>
        <v>12047</v>
      </c>
      <c r="L49" s="245"/>
      <c r="M49" s="245"/>
      <c r="N49" s="71"/>
      <c r="O49" s="18"/>
      <c r="P49" s="53"/>
      <c r="Q49" s="51"/>
      <c r="R49" s="269"/>
      <c r="S49" s="270"/>
      <c r="U49" s="32"/>
      <c r="V49" s="66"/>
      <c r="W49" s="32"/>
      <c r="Z49" s="65"/>
      <c r="AA49" s="65"/>
    </row>
    <row r="50" spans="1:27" s="26" customFormat="1" ht="12.75" customHeight="1">
      <c r="A50" s="96"/>
      <c r="B50" s="96" t="s">
        <v>53</v>
      </c>
      <c r="C50" s="147"/>
      <c r="D50" s="98" t="s">
        <v>54</v>
      </c>
      <c r="E50" s="99"/>
      <c r="F50" s="99"/>
      <c r="G50" s="150"/>
      <c r="H50" s="96"/>
      <c r="I50" s="148"/>
      <c r="J50" s="203"/>
      <c r="K50" s="148">
        <f>K52+K53</f>
        <v>1400</v>
      </c>
      <c r="L50" s="148"/>
      <c r="M50" s="148"/>
      <c r="N50" s="68"/>
      <c r="O50" s="25"/>
      <c r="P50" s="63"/>
      <c r="Q50" s="274"/>
      <c r="R50" s="274"/>
      <c r="S50" s="274"/>
      <c r="T50" s="274"/>
      <c r="U50" s="25"/>
      <c r="V50" s="75"/>
      <c r="W50" s="76"/>
      <c r="X50" s="77"/>
      <c r="Y50" s="81"/>
      <c r="Z50" s="73"/>
      <c r="AA50" s="74"/>
    </row>
    <row r="51" spans="1:27" s="26" customFormat="1" ht="12.75" customHeight="1">
      <c r="A51" s="157">
        <f>A46+1</f>
        <v>6</v>
      </c>
      <c r="B51" s="136" t="s">
        <v>55</v>
      </c>
      <c r="C51" s="158"/>
      <c r="D51" s="138" t="s">
        <v>54</v>
      </c>
      <c r="E51" s="139"/>
      <c r="F51" s="139"/>
      <c r="G51" s="140"/>
      <c r="H51" s="141" t="s">
        <v>56</v>
      </c>
      <c r="I51" s="159"/>
      <c r="J51" s="204"/>
      <c r="K51" s="124"/>
      <c r="L51" s="124"/>
      <c r="M51" s="124"/>
      <c r="N51" s="68"/>
      <c r="O51" s="25"/>
      <c r="P51" s="63"/>
      <c r="Q51" s="274"/>
      <c r="R51" s="274"/>
      <c r="S51" s="274"/>
      <c r="T51" s="274"/>
      <c r="U51" s="25"/>
      <c r="V51" s="27"/>
      <c r="W51" s="16"/>
      <c r="X51" s="18"/>
      <c r="Y51" s="59"/>
      <c r="Z51" s="24"/>
      <c r="AA51" s="32"/>
    </row>
    <row r="52" spans="1:27" s="26" customFormat="1" ht="12.75" customHeight="1">
      <c r="A52" s="118">
        <f>A51+0.1</f>
        <v>6.1</v>
      </c>
      <c r="B52" s="119" t="s">
        <v>55</v>
      </c>
      <c r="C52" s="70">
        <v>11</v>
      </c>
      <c r="D52" s="121" t="s">
        <v>57</v>
      </c>
      <c r="E52" s="129"/>
      <c r="F52" s="129"/>
      <c r="G52" s="123"/>
      <c r="H52" s="187" t="s">
        <v>56</v>
      </c>
      <c r="I52" s="160">
        <v>2</v>
      </c>
      <c r="J52" s="205">
        <v>300</v>
      </c>
      <c r="K52" s="124">
        <f>I52*J52</f>
        <v>600</v>
      </c>
      <c r="L52" s="124"/>
      <c r="M52" s="124"/>
      <c r="N52" s="273"/>
      <c r="O52" s="25"/>
      <c r="P52" s="63"/>
      <c r="Q52" s="274"/>
      <c r="R52" s="274"/>
      <c r="S52" s="274"/>
      <c r="T52" s="274"/>
      <c r="U52" s="25"/>
      <c r="V52" s="24"/>
      <c r="W52" s="66"/>
      <c r="X52" s="146"/>
      <c r="Y52" s="24"/>
      <c r="Z52" s="24"/>
      <c r="AA52" s="65"/>
    </row>
    <row r="53" spans="1:27" s="73" customFormat="1" ht="15.75" customHeight="1">
      <c r="A53" s="161">
        <f>A52+0.1</f>
        <v>6.199999999999999</v>
      </c>
      <c r="B53" s="125" t="s">
        <v>55</v>
      </c>
      <c r="C53" s="83">
        <v>15</v>
      </c>
      <c r="D53" s="127" t="s">
        <v>58</v>
      </c>
      <c r="E53" s="152"/>
      <c r="F53" s="152"/>
      <c r="G53" s="128"/>
      <c r="H53" s="134" t="s">
        <v>56</v>
      </c>
      <c r="I53" s="153">
        <v>1</v>
      </c>
      <c r="J53" s="206">
        <v>800</v>
      </c>
      <c r="K53" s="108">
        <f>I53*J53</f>
        <v>800</v>
      </c>
      <c r="L53" s="108"/>
      <c r="M53" s="108"/>
      <c r="N53" s="273"/>
      <c r="O53" s="72"/>
      <c r="P53" s="75"/>
      <c r="Q53" s="76"/>
      <c r="R53" s="77"/>
      <c r="S53" s="78"/>
      <c r="U53" s="74"/>
      <c r="V53" s="27"/>
      <c r="W53" s="16"/>
      <c r="X53" s="58"/>
      <c r="Y53" s="19"/>
      <c r="Z53" s="22"/>
      <c r="AA53" s="32"/>
    </row>
    <row r="54" spans="1:27" s="73" customFormat="1" ht="11.25" customHeight="1">
      <c r="A54" s="162"/>
      <c r="B54" s="154"/>
      <c r="C54" s="163"/>
      <c r="D54" s="164" t="s">
        <v>59</v>
      </c>
      <c r="E54" s="122"/>
      <c r="F54" s="122"/>
      <c r="G54" s="156"/>
      <c r="H54" s="199"/>
      <c r="I54" s="155"/>
      <c r="J54" s="207"/>
      <c r="K54" s="251"/>
      <c r="L54" s="251"/>
      <c r="M54" s="251"/>
      <c r="N54" s="71"/>
      <c r="O54" s="72"/>
      <c r="P54" s="75"/>
      <c r="Q54" s="82"/>
      <c r="R54" s="77"/>
      <c r="S54" s="78"/>
      <c r="U54" s="74"/>
      <c r="V54" s="17"/>
      <c r="W54" s="79"/>
      <c r="X54" s="184"/>
      <c r="Y54" s="184"/>
      <c r="Z54" s="184"/>
      <c r="AA54" s="80"/>
    </row>
    <row r="55" spans="1:21" s="24" customFormat="1" ht="12.75">
      <c r="A55" s="95"/>
      <c r="B55" s="96" t="s">
        <v>39</v>
      </c>
      <c r="C55" s="97"/>
      <c r="D55" s="98" t="s">
        <v>40</v>
      </c>
      <c r="E55" s="99"/>
      <c r="F55" s="99"/>
      <c r="G55" s="99"/>
      <c r="H55" s="96"/>
      <c r="I55" s="100"/>
      <c r="J55" s="208"/>
      <c r="K55" s="249">
        <f>K58+K62+K60</f>
        <v>10647</v>
      </c>
      <c r="L55" s="249"/>
      <c r="M55" s="249"/>
      <c r="N55" s="68"/>
      <c r="O55" s="18"/>
      <c r="P55" s="27"/>
      <c r="Q55" s="16"/>
      <c r="R55" s="58"/>
      <c r="S55" s="59"/>
      <c r="U55" s="32"/>
    </row>
    <row r="56" spans="1:21" s="24" customFormat="1" ht="15.75" customHeight="1">
      <c r="A56" s="151">
        <f>A51+1</f>
        <v>7</v>
      </c>
      <c r="B56" s="101" t="s">
        <v>41</v>
      </c>
      <c r="C56" s="102"/>
      <c r="D56" s="103" t="s">
        <v>42</v>
      </c>
      <c r="E56" s="104"/>
      <c r="F56" s="104"/>
      <c r="G56" s="105"/>
      <c r="H56" s="106" t="s">
        <v>26</v>
      </c>
      <c r="I56" s="107"/>
      <c r="J56" s="210"/>
      <c r="K56" s="246"/>
      <c r="L56" s="246"/>
      <c r="M56" s="246"/>
      <c r="N56" s="68"/>
      <c r="O56" s="18"/>
      <c r="P56" s="27"/>
      <c r="Q56" s="16"/>
      <c r="R56" s="58"/>
      <c r="S56" s="59"/>
      <c r="U56" s="32"/>
    </row>
    <row r="57" spans="1:21" s="24" customFormat="1" ht="12.75" customHeight="1">
      <c r="A57" s="165"/>
      <c r="B57" s="115"/>
      <c r="C57" s="115"/>
      <c r="D57" s="166" t="s">
        <v>43</v>
      </c>
      <c r="E57" s="122"/>
      <c r="F57" s="122"/>
      <c r="G57" s="167"/>
      <c r="H57" s="115"/>
      <c r="I57" s="168"/>
      <c r="J57" s="117"/>
      <c r="K57" s="251"/>
      <c r="L57" s="251"/>
      <c r="M57" s="251"/>
      <c r="N57" s="68"/>
      <c r="O57" s="18"/>
      <c r="P57" s="27"/>
      <c r="Q57" s="16"/>
      <c r="R57" s="58"/>
      <c r="S57" s="59"/>
      <c r="U57" s="32"/>
    </row>
    <row r="58" spans="1:27" s="73" customFormat="1" ht="11.25" customHeight="1">
      <c r="A58" s="161">
        <f>A56+0.1</f>
        <v>7.1</v>
      </c>
      <c r="B58" s="125" t="s">
        <v>41</v>
      </c>
      <c r="C58" s="126">
        <v>6</v>
      </c>
      <c r="D58" s="127" t="s">
        <v>69</v>
      </c>
      <c r="E58" s="152"/>
      <c r="F58" s="152"/>
      <c r="G58" s="128"/>
      <c r="H58" s="134" t="s">
        <v>26</v>
      </c>
      <c r="I58" s="246">
        <v>45.1</v>
      </c>
      <c r="J58" s="210">
        <v>200</v>
      </c>
      <c r="K58" s="108">
        <f>I58*J58</f>
        <v>9020</v>
      </c>
      <c r="L58" s="108"/>
      <c r="M58" s="108"/>
      <c r="N58" s="75"/>
      <c r="O58" s="72"/>
      <c r="P58" s="75"/>
      <c r="Q58" s="76"/>
      <c r="R58" s="77"/>
      <c r="S58" s="78"/>
      <c r="U58" s="74"/>
      <c r="AA58" s="84"/>
    </row>
    <row r="59" spans="1:27" s="73" customFormat="1" ht="12.75" outlineLevel="1">
      <c r="A59" s="143"/>
      <c r="B59" s="131"/>
      <c r="C59" s="144"/>
      <c r="D59" s="300"/>
      <c r="E59" s="132"/>
      <c r="F59" s="132"/>
      <c r="G59" s="145" t="s">
        <v>96</v>
      </c>
      <c r="H59" s="131"/>
      <c r="I59" s="216">
        <v>45.1</v>
      </c>
      <c r="J59" s="214"/>
      <c r="K59" s="252"/>
      <c r="L59" s="252"/>
      <c r="M59" s="252"/>
      <c r="N59" s="75"/>
      <c r="O59" s="271"/>
      <c r="P59" s="75"/>
      <c r="Q59" s="274"/>
      <c r="R59" s="77"/>
      <c r="S59" s="78"/>
      <c r="U59" s="74"/>
      <c r="AA59" s="84"/>
    </row>
    <row r="60" spans="1:27" s="73" customFormat="1" ht="11.25" customHeight="1">
      <c r="A60" s="161">
        <f>A58+0.1</f>
        <v>7.199999999999999</v>
      </c>
      <c r="B60" s="125" t="s">
        <v>41</v>
      </c>
      <c r="C60" s="126">
        <v>71</v>
      </c>
      <c r="D60" s="127" t="s">
        <v>72</v>
      </c>
      <c r="E60" s="152"/>
      <c r="F60" s="152"/>
      <c r="G60" s="128"/>
      <c r="H60" s="134" t="s">
        <v>16</v>
      </c>
      <c r="I60" s="246">
        <v>22.5</v>
      </c>
      <c r="J60" s="210">
        <v>30</v>
      </c>
      <c r="K60" s="108">
        <f>I60*J60</f>
        <v>675</v>
      </c>
      <c r="L60" s="108"/>
      <c r="M60" s="108"/>
      <c r="N60" s="75"/>
      <c r="O60" s="283"/>
      <c r="P60" s="75"/>
      <c r="Q60" s="76"/>
      <c r="R60" s="77"/>
      <c r="S60" s="78"/>
      <c r="U60" s="74"/>
      <c r="AA60" s="84"/>
    </row>
    <row r="61" spans="1:27" s="73" customFormat="1" ht="11.25" customHeight="1" outlineLevel="1">
      <c r="A61" s="143"/>
      <c r="B61" s="131"/>
      <c r="C61" s="144"/>
      <c r="D61" s="300"/>
      <c r="E61" s="132"/>
      <c r="F61" s="132"/>
      <c r="G61" s="145" t="s">
        <v>95</v>
      </c>
      <c r="H61" s="131"/>
      <c r="I61" s="216">
        <v>22.5</v>
      </c>
      <c r="J61" s="214"/>
      <c r="K61" s="252"/>
      <c r="L61" s="252"/>
      <c r="M61" s="252"/>
      <c r="N61" s="33"/>
      <c r="O61" s="72"/>
      <c r="P61" s="75"/>
      <c r="Q61" s="274"/>
      <c r="R61" s="77"/>
      <c r="S61" s="78"/>
      <c r="U61" s="74"/>
      <c r="AA61" s="84"/>
    </row>
    <row r="62" spans="1:32" ht="12.75">
      <c r="A62" s="161">
        <f>A60+0.1</f>
        <v>7.299999999999999</v>
      </c>
      <c r="B62" s="125" t="s">
        <v>41</v>
      </c>
      <c r="C62" s="126">
        <v>72</v>
      </c>
      <c r="D62" s="127" t="s">
        <v>76</v>
      </c>
      <c r="E62" s="152"/>
      <c r="F62" s="152"/>
      <c r="G62" s="128"/>
      <c r="H62" s="134" t="s">
        <v>17</v>
      </c>
      <c r="I62" s="246">
        <v>1.19</v>
      </c>
      <c r="J62" s="210">
        <v>800</v>
      </c>
      <c r="K62" s="108">
        <f>I62*J62</f>
        <v>952</v>
      </c>
      <c r="L62" s="108"/>
      <c r="M62" s="108"/>
      <c r="N62" s="24"/>
      <c r="O62" s="1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</row>
    <row r="63" spans="1:32" ht="13.5" customHeight="1" outlineLevel="1">
      <c r="A63" s="143"/>
      <c r="B63" s="131"/>
      <c r="C63" s="144"/>
      <c r="D63" s="300"/>
      <c r="E63" s="132"/>
      <c r="F63" s="132"/>
      <c r="G63" s="145" t="s">
        <v>92</v>
      </c>
      <c r="H63" s="131"/>
      <c r="I63" s="216">
        <v>1.19</v>
      </c>
      <c r="J63" s="214"/>
      <c r="K63" s="252"/>
      <c r="L63" s="252"/>
      <c r="M63" s="252"/>
      <c r="N63" s="273"/>
      <c r="O63" s="1"/>
      <c r="P63" s="33"/>
      <c r="Q63" s="46"/>
      <c r="R63" s="46"/>
      <c r="S63" s="46"/>
      <c r="T63" s="46"/>
      <c r="U63" s="46"/>
      <c r="V63" s="46"/>
      <c r="W63" s="38"/>
      <c r="X63" s="38"/>
      <c r="Y63" s="38"/>
      <c r="Z63" s="38"/>
      <c r="AA63" s="38"/>
      <c r="AB63" s="38"/>
      <c r="AC63" s="38"/>
      <c r="AD63" s="33"/>
      <c r="AE63" s="33"/>
      <c r="AF63" s="33"/>
    </row>
    <row r="64" spans="1:32" ht="13.5" customHeight="1">
      <c r="A64" s="88"/>
      <c r="B64" s="89" t="s">
        <v>44</v>
      </c>
      <c r="C64" s="90"/>
      <c r="D64" s="91" t="s">
        <v>45</v>
      </c>
      <c r="E64" s="92"/>
      <c r="F64" s="92"/>
      <c r="G64" s="93"/>
      <c r="H64" s="89"/>
      <c r="I64" s="94"/>
      <c r="J64" s="213"/>
      <c r="K64" s="245">
        <f>K68</f>
        <v>346.5</v>
      </c>
      <c r="L64" s="245"/>
      <c r="M64" s="245"/>
      <c r="N64" s="24"/>
      <c r="O64" s="1"/>
      <c r="P64" s="33"/>
      <c r="Q64" s="46"/>
      <c r="R64" s="46"/>
      <c r="S64" s="46"/>
      <c r="T64" s="46"/>
      <c r="U64" s="46"/>
      <c r="V64" s="46"/>
      <c r="W64" s="38"/>
      <c r="X64" s="38"/>
      <c r="Y64" s="38"/>
      <c r="Z64" s="38"/>
      <c r="AA64" s="38"/>
      <c r="AB64" s="38"/>
      <c r="AC64" s="38"/>
      <c r="AD64" s="33"/>
      <c r="AE64" s="33"/>
      <c r="AF64" s="33"/>
    </row>
    <row r="65" spans="1:32" ht="12.75">
      <c r="A65" s="95"/>
      <c r="B65" s="96" t="s">
        <v>46</v>
      </c>
      <c r="C65" s="97"/>
      <c r="D65" s="98" t="s">
        <v>47</v>
      </c>
      <c r="E65" s="99"/>
      <c r="F65" s="99"/>
      <c r="G65" s="99"/>
      <c r="H65" s="96"/>
      <c r="I65" s="100"/>
      <c r="J65" s="209"/>
      <c r="K65" s="209"/>
      <c r="L65" s="209"/>
      <c r="M65" s="209"/>
      <c r="N65" s="273"/>
      <c r="O65" s="1"/>
      <c r="P65" s="33"/>
      <c r="Q65" s="47"/>
      <c r="R65" s="47"/>
      <c r="S65" s="47"/>
      <c r="T65" s="47"/>
      <c r="U65" s="47"/>
      <c r="V65" s="47"/>
      <c r="W65" s="38"/>
      <c r="X65" s="38"/>
      <c r="Y65" s="38"/>
      <c r="Z65" s="38"/>
      <c r="AA65" s="38"/>
      <c r="AB65" s="38"/>
      <c r="AC65" s="38"/>
      <c r="AD65" s="33"/>
      <c r="AE65" s="33"/>
      <c r="AF65" s="33"/>
    </row>
    <row r="66" spans="1:32" ht="12.75">
      <c r="A66" s="220">
        <f>A56+1</f>
        <v>8</v>
      </c>
      <c r="B66" s="221" t="s">
        <v>61</v>
      </c>
      <c r="C66" s="221"/>
      <c r="D66" s="222" t="s">
        <v>62</v>
      </c>
      <c r="E66" s="223"/>
      <c r="F66" s="223"/>
      <c r="G66" s="224"/>
      <c r="H66" s="221" t="s">
        <v>26</v>
      </c>
      <c r="I66" s="225"/>
      <c r="J66" s="226"/>
      <c r="K66" s="226"/>
      <c r="L66" s="226"/>
      <c r="M66" s="226"/>
      <c r="N66" s="24"/>
      <c r="O66" s="60"/>
      <c r="P66" s="33"/>
      <c r="Q66" s="45"/>
      <c r="R66" s="45"/>
      <c r="S66" s="45"/>
      <c r="T66" s="45"/>
      <c r="U66" s="45"/>
      <c r="V66" s="45"/>
      <c r="W66" s="38"/>
      <c r="X66" s="38"/>
      <c r="Y66" s="38"/>
      <c r="Z66" s="38"/>
      <c r="AA66" s="38"/>
      <c r="AB66" s="38"/>
      <c r="AC66" s="38"/>
      <c r="AD66" s="33"/>
      <c r="AE66" s="33"/>
      <c r="AF66" s="33"/>
    </row>
    <row r="67" spans="1:32" ht="12.75" customHeight="1">
      <c r="A67" s="227"/>
      <c r="B67" s="228"/>
      <c r="C67" s="228"/>
      <c r="D67" s="229" t="s">
        <v>63</v>
      </c>
      <c r="E67" s="230"/>
      <c r="F67" s="230"/>
      <c r="G67" s="231"/>
      <c r="H67" s="228"/>
      <c r="I67" s="225"/>
      <c r="J67" s="226"/>
      <c r="K67" s="226"/>
      <c r="L67" s="226"/>
      <c r="M67" s="226"/>
      <c r="N67" s="1"/>
      <c r="O67" s="1"/>
      <c r="P67" s="33"/>
      <c r="Q67" s="45"/>
      <c r="R67" s="45"/>
      <c r="S67" s="45"/>
      <c r="T67" s="45"/>
      <c r="U67" s="45"/>
      <c r="V67" s="45"/>
      <c r="W67" s="38"/>
      <c r="X67" s="38"/>
      <c r="Y67" s="38"/>
      <c r="Z67" s="38"/>
      <c r="AA67" s="38"/>
      <c r="AB67" s="38"/>
      <c r="AC67" s="38"/>
      <c r="AD67" s="33"/>
      <c r="AE67" s="33"/>
      <c r="AF67" s="33"/>
    </row>
    <row r="68" spans="1:32" ht="12.75" customHeight="1">
      <c r="A68" s="232">
        <f>A66+0.1</f>
        <v>8.1</v>
      </c>
      <c r="B68" s="294" t="s">
        <v>61</v>
      </c>
      <c r="C68" s="294">
        <v>11</v>
      </c>
      <c r="D68" s="295" t="s">
        <v>64</v>
      </c>
      <c r="E68" s="296"/>
      <c r="F68" s="296"/>
      <c r="G68" s="297"/>
      <c r="H68" s="298" t="s">
        <v>26</v>
      </c>
      <c r="I68" s="299">
        <v>6.3</v>
      </c>
      <c r="J68" s="233">
        <v>55</v>
      </c>
      <c r="K68" s="233">
        <f>I68*J68</f>
        <v>346.5</v>
      </c>
      <c r="L68" s="233"/>
      <c r="M68" s="233"/>
      <c r="N68" s="1"/>
      <c r="O68" s="1"/>
      <c r="P68" s="33"/>
      <c r="Q68" s="45"/>
      <c r="R68" s="45"/>
      <c r="S68" s="45"/>
      <c r="T68" s="45"/>
      <c r="U68" s="45"/>
      <c r="V68" s="45"/>
      <c r="W68" s="38"/>
      <c r="X68" s="38"/>
      <c r="Y68" s="38"/>
      <c r="Z68" s="38"/>
      <c r="AA68" s="38"/>
      <c r="AB68" s="38"/>
      <c r="AC68" s="38"/>
      <c r="AD68" s="33"/>
      <c r="AE68" s="33"/>
      <c r="AF68" s="33"/>
    </row>
    <row r="69" spans="1:32" ht="12.75" customHeight="1" outlineLevel="1">
      <c r="A69" s="143"/>
      <c r="B69" s="131"/>
      <c r="C69" s="144"/>
      <c r="D69" s="259"/>
      <c r="E69" s="132"/>
      <c r="F69" s="132"/>
      <c r="G69" s="260" t="s">
        <v>100</v>
      </c>
      <c r="H69" s="131"/>
      <c r="I69" s="133">
        <v>6.3</v>
      </c>
      <c r="J69" s="214"/>
      <c r="K69" s="215"/>
      <c r="L69" s="215"/>
      <c r="M69" s="215"/>
      <c r="N69" s="1"/>
      <c r="O69" s="271"/>
      <c r="P69" s="33"/>
      <c r="Q69" s="273"/>
      <c r="R69" s="45"/>
      <c r="S69" s="45"/>
      <c r="T69" s="45"/>
      <c r="U69" s="45"/>
      <c r="V69" s="45"/>
      <c r="W69" s="38"/>
      <c r="X69" s="38"/>
      <c r="Y69" s="38"/>
      <c r="Z69" s="38"/>
      <c r="AA69" s="38"/>
      <c r="AB69" s="38"/>
      <c r="AC69" s="38"/>
      <c r="AD69" s="33"/>
      <c r="AE69" s="33"/>
      <c r="AF69" s="33"/>
    </row>
    <row r="70" spans="1:32" ht="15.75">
      <c r="A70" s="253" t="s">
        <v>121</v>
      </c>
      <c r="B70" s="56"/>
      <c r="C70" s="56"/>
      <c r="D70" s="56"/>
      <c r="E70" s="56"/>
      <c r="F70" s="56"/>
      <c r="G70" s="56"/>
      <c r="H70" s="57"/>
      <c r="I70" s="56"/>
      <c r="J70" s="336">
        <f>K12+K29+K44+K64+K49</f>
        <v>837692.7</v>
      </c>
      <c r="K70" s="337"/>
      <c r="L70" s="326"/>
      <c r="M70" s="326"/>
      <c r="N70" s="1"/>
      <c r="O70" s="65"/>
      <c r="P70" s="33"/>
      <c r="Q70" s="39"/>
      <c r="R70" s="37"/>
      <c r="S70" s="37"/>
      <c r="T70" s="37"/>
      <c r="U70" s="37"/>
      <c r="V70" s="37"/>
      <c r="W70" s="38"/>
      <c r="X70" s="290"/>
      <c r="Y70" s="38"/>
      <c r="Z70" s="38"/>
      <c r="AA70" s="38"/>
      <c r="AB70" s="38"/>
      <c r="AC70" s="38"/>
      <c r="AD70" s="33"/>
      <c r="AE70" s="33"/>
      <c r="AF70" s="33"/>
    </row>
    <row r="71" spans="1:32" ht="15.75">
      <c r="A71" s="191"/>
      <c r="B71" s="33"/>
      <c r="C71" s="33"/>
      <c r="D71" s="33"/>
      <c r="E71" s="33"/>
      <c r="F71" s="33"/>
      <c r="G71" s="33"/>
      <c r="H71" s="44"/>
      <c r="I71" s="33"/>
      <c r="J71" s="196"/>
      <c r="K71" s="197"/>
      <c r="L71" s="197"/>
      <c r="M71" s="197"/>
      <c r="N71" s="1"/>
      <c r="O71" s="1"/>
      <c r="P71" s="33"/>
      <c r="Q71" s="40"/>
      <c r="R71" s="38"/>
      <c r="S71" s="38"/>
      <c r="T71" s="38"/>
      <c r="U71" s="38"/>
      <c r="V71" s="38"/>
      <c r="W71" s="38"/>
      <c r="X71" s="290"/>
      <c r="Y71" s="38"/>
      <c r="Z71" s="38"/>
      <c r="AA71" s="38"/>
      <c r="AB71" s="38"/>
      <c r="AC71" s="38"/>
      <c r="AD71" s="33"/>
      <c r="AE71" s="33"/>
      <c r="AF71" s="33"/>
    </row>
    <row r="72" spans="1:32" ht="13.5">
      <c r="A72" s="261" t="s">
        <v>70</v>
      </c>
      <c r="B72" s="262"/>
      <c r="C72" s="262"/>
      <c r="D72" s="262"/>
      <c r="E72" s="262"/>
      <c r="F72" s="262"/>
      <c r="G72" s="262"/>
      <c r="H72" s="262"/>
      <c r="I72" s="262"/>
      <c r="N72" s="1"/>
      <c r="O72" s="1"/>
      <c r="P72" s="33"/>
      <c r="Q72" s="46"/>
      <c r="R72" s="46"/>
      <c r="S72" s="46"/>
      <c r="T72" s="46"/>
      <c r="U72" s="46"/>
      <c r="V72" s="46"/>
      <c r="W72" s="38"/>
      <c r="X72" s="38"/>
      <c r="Y72" s="38"/>
      <c r="Z72" s="38"/>
      <c r="AA72" s="38"/>
      <c r="AB72" s="38"/>
      <c r="AC72" s="38"/>
      <c r="AD72" s="33"/>
      <c r="AE72" s="33"/>
      <c r="AF72" s="33"/>
    </row>
    <row r="73" spans="1:32" ht="12.75">
      <c r="A73" s="335" t="s">
        <v>97</v>
      </c>
      <c r="B73" s="335"/>
      <c r="C73" s="335"/>
      <c r="D73" s="335"/>
      <c r="E73" s="335"/>
      <c r="F73" s="335"/>
      <c r="G73" s="335"/>
      <c r="H73" s="335"/>
      <c r="I73" s="335"/>
      <c r="N73" s="1"/>
      <c r="O73" s="1"/>
      <c r="P73" s="33"/>
      <c r="Q73" s="47"/>
      <c r="R73" s="47"/>
      <c r="S73" s="47"/>
      <c r="T73" s="47"/>
      <c r="U73" s="47"/>
      <c r="V73" s="47"/>
      <c r="W73" s="46"/>
      <c r="X73" s="46"/>
      <c r="Y73" s="38"/>
      <c r="Z73" s="38"/>
      <c r="AA73" s="38"/>
      <c r="AB73" s="38"/>
      <c r="AC73" s="38"/>
      <c r="AD73" s="33"/>
      <c r="AE73" s="33"/>
      <c r="AF73" s="33"/>
    </row>
    <row r="74" spans="1:32" ht="12.75">
      <c r="A74" s="335" t="s">
        <v>98</v>
      </c>
      <c r="B74" s="335"/>
      <c r="C74" s="335"/>
      <c r="D74" s="335"/>
      <c r="E74" s="335"/>
      <c r="F74" s="335"/>
      <c r="G74" s="335"/>
      <c r="H74" s="335"/>
      <c r="I74" s="335"/>
      <c r="N74" s="1"/>
      <c r="O74" s="1"/>
      <c r="P74" s="33"/>
      <c r="Q74" s="47"/>
      <c r="R74" s="47"/>
      <c r="S74" s="47"/>
      <c r="T74" s="47"/>
      <c r="U74" s="47"/>
      <c r="V74" s="47"/>
      <c r="W74" s="47"/>
      <c r="X74" s="47"/>
      <c r="Y74" s="38"/>
      <c r="Z74" s="38"/>
      <c r="AA74" s="38"/>
      <c r="AB74" s="38"/>
      <c r="AC74" s="38"/>
      <c r="AD74" s="33"/>
      <c r="AE74" s="33"/>
      <c r="AF74" s="33"/>
    </row>
    <row r="75" spans="1:32" ht="12.75" customHeight="1">
      <c r="A75" s="338" t="s">
        <v>122</v>
      </c>
      <c r="B75" s="338"/>
      <c r="C75" s="338"/>
      <c r="D75" s="338"/>
      <c r="E75" s="338"/>
      <c r="F75" s="338"/>
      <c r="G75" s="338"/>
      <c r="H75" s="338"/>
      <c r="I75" s="338"/>
      <c r="J75" s="338"/>
      <c r="K75" s="338"/>
      <c r="L75" s="325"/>
      <c r="M75" s="325"/>
      <c r="N75" s="1"/>
      <c r="O75" s="1"/>
      <c r="P75" s="33"/>
      <c r="Q75" s="47"/>
      <c r="R75" s="47"/>
      <c r="S75" s="47"/>
      <c r="T75" s="48"/>
      <c r="U75" s="38"/>
      <c r="V75" s="47"/>
      <c r="W75" s="38"/>
      <c r="X75" s="38"/>
      <c r="Y75" s="38"/>
      <c r="Z75" s="38"/>
      <c r="AA75" s="38"/>
      <c r="AB75" s="38"/>
      <c r="AC75" s="38"/>
      <c r="AD75" s="33"/>
      <c r="AE75" s="33"/>
      <c r="AF75" s="33"/>
    </row>
    <row r="76" spans="1:32" ht="12.75">
      <c r="A76" s="338"/>
      <c r="B76" s="338"/>
      <c r="C76" s="338"/>
      <c r="D76" s="338"/>
      <c r="E76" s="338"/>
      <c r="F76" s="338"/>
      <c r="G76" s="338"/>
      <c r="H76" s="338"/>
      <c r="I76" s="338"/>
      <c r="J76" s="338"/>
      <c r="K76" s="338"/>
      <c r="L76" s="325"/>
      <c r="M76" s="325"/>
      <c r="N76" s="1"/>
      <c r="O76" s="1"/>
      <c r="P76" s="33"/>
      <c r="Q76" s="47"/>
      <c r="R76" s="47"/>
      <c r="S76" s="47"/>
      <c r="T76" s="47"/>
      <c r="U76" s="37"/>
      <c r="V76" s="47"/>
      <c r="W76" s="38"/>
      <c r="X76" s="38"/>
      <c r="Y76" s="38"/>
      <c r="Z76" s="38"/>
      <c r="AA76" s="38"/>
      <c r="AB76" s="38"/>
      <c r="AC76" s="38"/>
      <c r="AD76" s="33"/>
      <c r="AE76" s="33"/>
      <c r="AF76" s="33"/>
    </row>
    <row r="77" spans="1:32" ht="12.75">
      <c r="A77" s="268"/>
      <c r="B77" s="282"/>
      <c r="C77" s="282"/>
      <c r="D77" s="282"/>
      <c r="E77" s="282"/>
      <c r="F77" s="282"/>
      <c r="G77" s="282"/>
      <c r="H77" s="282"/>
      <c r="I77" s="282"/>
      <c r="J77" s="281"/>
      <c r="K77" s="281"/>
      <c r="L77" s="281"/>
      <c r="M77" s="281"/>
      <c r="N77" s="1"/>
      <c r="O77" s="1"/>
      <c r="P77" s="33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7"/>
      <c r="AC77" s="47"/>
      <c r="AD77" s="33"/>
      <c r="AE77" s="33"/>
      <c r="AF77" s="33"/>
    </row>
    <row r="78" spans="1:32" ht="12.75">
      <c r="A78" s="33"/>
      <c r="B78" s="33"/>
      <c r="C78" s="33"/>
      <c r="D78" s="33"/>
      <c r="E78" s="33"/>
      <c r="F78" s="33"/>
      <c r="G78" s="33"/>
      <c r="H78" s="44"/>
      <c r="I78" s="33"/>
      <c r="J78" s="51"/>
      <c r="K78" s="51"/>
      <c r="L78" s="51"/>
      <c r="M78" s="51"/>
      <c r="N78" s="1"/>
      <c r="O78" s="1"/>
      <c r="P78" s="33"/>
      <c r="Q78" s="40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3"/>
      <c r="AE78" s="33"/>
      <c r="AF78" s="33"/>
    </row>
    <row r="79" spans="1:32" ht="12.75">
      <c r="A79" s="33"/>
      <c r="B79" s="33"/>
      <c r="C79" s="33"/>
      <c r="D79" s="33"/>
      <c r="E79" s="33"/>
      <c r="F79" s="33"/>
      <c r="G79" s="33"/>
      <c r="H79" s="44"/>
      <c r="I79" s="33"/>
      <c r="J79" s="51"/>
      <c r="K79" s="51"/>
      <c r="L79" s="51"/>
      <c r="M79" s="51"/>
      <c r="N79" s="1"/>
      <c r="O79" s="1"/>
      <c r="P79" s="33"/>
      <c r="Q79" s="40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3"/>
      <c r="AE79" s="33"/>
      <c r="AF79" s="33"/>
    </row>
    <row r="80" spans="1:32" ht="12.75">
      <c r="A80" s="234"/>
      <c r="B80" s="235"/>
      <c r="C80" s="276"/>
      <c r="D80" s="236"/>
      <c r="E80" s="284"/>
      <c r="F80" s="284"/>
      <c r="G80" s="275"/>
      <c r="H80" s="235"/>
      <c r="I80" s="280"/>
      <c r="J80" s="51"/>
      <c r="K80" s="51"/>
      <c r="L80" s="51"/>
      <c r="M80" s="51"/>
      <c r="N80" s="1"/>
      <c r="O80" s="1"/>
      <c r="P80" s="33"/>
      <c r="Q80" s="40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3"/>
      <c r="AE80" s="33"/>
      <c r="AF80" s="33"/>
    </row>
    <row r="81" spans="1:32" ht="12.75">
      <c r="A81" s="279"/>
      <c r="B81" s="235"/>
      <c r="C81" s="276"/>
      <c r="D81" s="236"/>
      <c r="E81" s="284"/>
      <c r="F81" s="284"/>
      <c r="G81" s="275"/>
      <c r="H81" s="235"/>
      <c r="I81" s="280"/>
      <c r="J81" s="51"/>
      <c r="K81" s="51"/>
      <c r="L81" s="51"/>
      <c r="M81" s="51"/>
      <c r="N81" s="1"/>
      <c r="O81" s="1"/>
      <c r="P81" s="33"/>
      <c r="Q81" s="41"/>
      <c r="R81" s="38"/>
      <c r="S81" s="38"/>
      <c r="T81" s="38"/>
      <c r="U81" s="38"/>
      <c r="V81" s="38"/>
      <c r="W81" s="38"/>
      <c r="X81" s="42"/>
      <c r="Y81" s="38"/>
      <c r="Z81" s="38"/>
      <c r="AA81" s="38"/>
      <c r="AB81" s="38"/>
      <c r="AC81" s="38"/>
      <c r="AD81" s="33"/>
      <c r="AE81" s="33"/>
      <c r="AF81" s="33"/>
    </row>
    <row r="82" spans="1:32" ht="12.75">
      <c r="A82" s="241"/>
      <c r="B82" s="242"/>
      <c r="C82" s="278"/>
      <c r="D82" s="37"/>
      <c r="E82" s="237"/>
      <c r="F82" s="237"/>
      <c r="G82" s="277"/>
      <c r="H82" s="242"/>
      <c r="I82" s="287"/>
      <c r="J82" s="51"/>
      <c r="K82" s="51"/>
      <c r="L82" s="51"/>
      <c r="M82" s="51"/>
      <c r="N82" s="1"/>
      <c r="O82" s="1"/>
      <c r="P82" s="33"/>
      <c r="Q82" s="40"/>
      <c r="R82" s="38"/>
      <c r="S82" s="38"/>
      <c r="T82" s="38"/>
      <c r="U82" s="38"/>
      <c r="V82" s="38"/>
      <c r="W82" s="43"/>
      <c r="X82" s="40"/>
      <c r="Y82" s="38"/>
      <c r="Z82" s="38"/>
      <c r="AA82" s="38"/>
      <c r="AB82" s="38"/>
      <c r="AC82" s="38"/>
      <c r="AD82" s="33"/>
      <c r="AE82" s="33"/>
      <c r="AF82" s="33"/>
    </row>
    <row r="83" spans="1:32" ht="12.75">
      <c r="A83" s="241"/>
      <c r="B83" s="242"/>
      <c r="C83" s="278"/>
      <c r="D83" s="37"/>
      <c r="E83" s="237"/>
      <c r="F83" s="237"/>
      <c r="G83" s="243"/>
      <c r="H83" s="242"/>
      <c r="I83" s="288"/>
      <c r="J83" s="51"/>
      <c r="K83" s="51"/>
      <c r="L83" s="51"/>
      <c r="M83" s="51"/>
      <c r="N83" s="1"/>
      <c r="O83" s="1"/>
      <c r="P83" s="33"/>
      <c r="Q83" s="40"/>
      <c r="R83" s="38"/>
      <c r="S83" s="38"/>
      <c r="T83" s="38"/>
      <c r="U83" s="38"/>
      <c r="V83" s="38"/>
      <c r="W83" s="38"/>
      <c r="X83" s="40"/>
      <c r="Y83" s="38"/>
      <c r="Z83" s="38"/>
      <c r="AA83" s="38"/>
      <c r="AB83" s="38"/>
      <c r="AC83" s="38"/>
      <c r="AD83" s="33"/>
      <c r="AE83" s="33"/>
      <c r="AF83" s="33"/>
    </row>
    <row r="84" spans="1:32" ht="12.75">
      <c r="A84" s="33"/>
      <c r="B84" s="282"/>
      <c r="C84" s="282"/>
      <c r="D84" s="282"/>
      <c r="E84" s="282"/>
      <c r="F84" s="282"/>
      <c r="G84" s="282"/>
      <c r="H84" s="282"/>
      <c r="I84" s="282"/>
      <c r="J84" s="281"/>
      <c r="K84" s="281"/>
      <c r="L84" s="281"/>
      <c r="M84" s="281"/>
      <c r="N84" s="1"/>
      <c r="O84" s="1"/>
      <c r="P84" s="33"/>
      <c r="Q84" s="40"/>
      <c r="R84" s="38"/>
      <c r="S84" s="38"/>
      <c r="T84" s="38"/>
      <c r="U84" s="37"/>
      <c r="V84" s="47"/>
      <c r="W84" s="38"/>
      <c r="X84" s="40"/>
      <c r="Y84" s="38"/>
      <c r="Z84" s="38"/>
      <c r="AA84" s="38"/>
      <c r="AB84" s="37"/>
      <c r="AC84" s="47"/>
      <c r="AD84" s="33"/>
      <c r="AE84" s="33"/>
      <c r="AF84" s="33"/>
    </row>
    <row r="85" spans="1:32" ht="12.75">
      <c r="A85" s="33"/>
      <c r="B85" s="282"/>
      <c r="C85" s="282"/>
      <c r="D85" s="282"/>
      <c r="E85" s="282"/>
      <c r="F85" s="282"/>
      <c r="G85" s="282"/>
      <c r="H85" s="282"/>
      <c r="I85" s="282"/>
      <c r="J85" s="281"/>
      <c r="K85" s="281"/>
      <c r="L85" s="281"/>
      <c r="M85" s="281"/>
      <c r="N85" s="1"/>
      <c r="O85" s="1"/>
      <c r="P85" s="33"/>
      <c r="Q85" s="49"/>
      <c r="R85" s="50"/>
      <c r="S85" s="51"/>
      <c r="T85" s="51"/>
      <c r="U85" s="51"/>
      <c r="V85" s="52"/>
      <c r="W85" s="51"/>
      <c r="X85" s="51"/>
      <c r="Y85" s="51"/>
      <c r="Z85" s="51"/>
      <c r="AA85" s="33"/>
      <c r="AB85" s="33"/>
      <c r="AC85" s="33"/>
      <c r="AD85" s="33"/>
      <c r="AE85" s="33"/>
      <c r="AF85" s="33"/>
    </row>
    <row r="86" spans="1:32" ht="12.75">
      <c r="A86" s="282"/>
      <c r="B86" s="282"/>
      <c r="C86" s="282"/>
      <c r="D86" s="282"/>
      <c r="E86" s="282"/>
      <c r="F86" s="282"/>
      <c r="G86" s="282"/>
      <c r="H86" s="282"/>
      <c r="I86" s="282"/>
      <c r="J86" s="282"/>
      <c r="K86" s="282"/>
      <c r="L86" s="282"/>
      <c r="M86" s="282"/>
      <c r="N86" s="1"/>
      <c r="O86" s="1"/>
      <c r="P86" s="33"/>
      <c r="Q86" s="49"/>
      <c r="R86" s="50"/>
      <c r="S86" s="51"/>
      <c r="T86" s="51"/>
      <c r="U86" s="51"/>
      <c r="V86" s="52"/>
      <c r="W86" s="51"/>
      <c r="X86" s="51"/>
      <c r="Y86" s="51"/>
      <c r="Z86" s="51"/>
      <c r="AA86" s="33"/>
      <c r="AB86" s="33"/>
      <c r="AC86" s="33"/>
      <c r="AD86" s="33"/>
      <c r="AE86" s="33"/>
      <c r="AF86" s="33"/>
    </row>
    <row r="87" spans="1:32" ht="12.75">
      <c r="A87" s="188"/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"/>
      <c r="O87" s="1"/>
      <c r="P87" s="33"/>
      <c r="Q87" s="49"/>
      <c r="R87" s="50"/>
      <c r="S87" s="51"/>
      <c r="T87" s="51"/>
      <c r="U87" s="51"/>
      <c r="V87" s="52"/>
      <c r="W87" s="51"/>
      <c r="X87" s="51"/>
      <c r="Y87" s="51"/>
      <c r="Z87" s="51"/>
      <c r="AA87" s="33"/>
      <c r="AB87" s="33"/>
      <c r="AC87" s="33"/>
      <c r="AD87" s="33"/>
      <c r="AE87" s="33"/>
      <c r="AF87" s="33"/>
    </row>
    <row r="88" spans="8:32" ht="12.75">
      <c r="H88" s="1"/>
      <c r="N88" s="1"/>
      <c r="O88" s="1"/>
      <c r="P88" s="33"/>
      <c r="Q88" s="49"/>
      <c r="R88" s="50"/>
      <c r="S88" s="51"/>
      <c r="T88" s="51"/>
      <c r="U88" s="51"/>
      <c r="V88" s="52"/>
      <c r="W88" s="51"/>
      <c r="X88" s="51"/>
      <c r="Y88" s="51"/>
      <c r="Z88" s="51"/>
      <c r="AA88" s="33"/>
      <c r="AB88" s="33"/>
      <c r="AC88" s="33"/>
      <c r="AD88" s="33"/>
      <c r="AE88" s="33"/>
      <c r="AF88" s="33"/>
    </row>
    <row r="89" spans="8:32" ht="12.75">
      <c r="H89" s="1"/>
      <c r="N89" s="1"/>
      <c r="O89" s="1"/>
      <c r="P89" s="33"/>
      <c r="Q89" s="49"/>
      <c r="R89" s="50"/>
      <c r="S89" s="51"/>
      <c r="T89" s="51"/>
      <c r="U89" s="51"/>
      <c r="V89" s="52"/>
      <c r="W89" s="51"/>
      <c r="X89" s="50"/>
      <c r="Y89" s="51"/>
      <c r="Z89" s="51"/>
      <c r="AA89" s="33"/>
      <c r="AB89" s="33"/>
      <c r="AC89" s="33"/>
      <c r="AD89" s="33"/>
      <c r="AE89" s="33"/>
      <c r="AF89" s="33"/>
    </row>
    <row r="90" spans="8:32" ht="12.75">
      <c r="H90" s="1"/>
      <c r="N90" s="1"/>
      <c r="O90" s="1"/>
      <c r="P90" s="33"/>
      <c r="Q90" s="53"/>
      <c r="R90" s="50"/>
      <c r="S90" s="51"/>
      <c r="T90" s="51"/>
      <c r="U90" s="51"/>
      <c r="V90" s="52"/>
      <c r="W90" s="51"/>
      <c r="X90" s="51"/>
      <c r="Y90" s="51"/>
      <c r="Z90" s="51"/>
      <c r="AA90" s="33"/>
      <c r="AB90" s="33"/>
      <c r="AC90" s="33"/>
      <c r="AD90" s="33"/>
      <c r="AE90" s="33"/>
      <c r="AF90" s="33"/>
    </row>
    <row r="91" spans="8:32" ht="12.75">
      <c r="H91" s="1"/>
      <c r="N91" s="1"/>
      <c r="O91" s="1"/>
      <c r="P91" s="33"/>
      <c r="Q91" s="53"/>
      <c r="R91" s="50"/>
      <c r="S91" s="51"/>
      <c r="T91" s="51"/>
      <c r="U91" s="51"/>
      <c r="V91" s="52"/>
      <c r="W91" s="51"/>
      <c r="X91" s="51"/>
      <c r="Y91" s="51"/>
      <c r="Z91" s="51"/>
      <c r="AA91" s="33"/>
      <c r="AB91" s="33"/>
      <c r="AC91" s="33"/>
      <c r="AD91" s="33"/>
      <c r="AE91" s="33"/>
      <c r="AF91" s="33"/>
    </row>
    <row r="92" spans="8:32" ht="12.75">
      <c r="H92" s="1"/>
      <c r="N92" s="1"/>
      <c r="O92" s="1"/>
      <c r="P92" s="33"/>
      <c r="Q92" s="53"/>
      <c r="R92" s="50"/>
      <c r="S92" s="51"/>
      <c r="T92" s="51"/>
      <c r="U92" s="51"/>
      <c r="V92" s="52"/>
      <c r="W92" s="51"/>
      <c r="X92" s="51"/>
      <c r="Y92" s="51"/>
      <c r="Z92" s="51"/>
      <c r="AA92" s="33"/>
      <c r="AB92" s="33"/>
      <c r="AC92" s="33"/>
      <c r="AD92" s="33"/>
      <c r="AE92" s="33"/>
      <c r="AF92" s="33"/>
    </row>
    <row r="93" spans="8:32" ht="12.75">
      <c r="H93" s="1"/>
      <c r="N93" s="1"/>
      <c r="O93" s="1"/>
      <c r="P93" s="33"/>
      <c r="Q93" s="53"/>
      <c r="R93" s="50"/>
      <c r="S93" s="51"/>
      <c r="T93" s="51"/>
      <c r="U93" s="51"/>
      <c r="V93" s="52"/>
      <c r="W93" s="51"/>
      <c r="X93" s="51"/>
      <c r="Y93" s="51"/>
      <c r="Z93" s="51"/>
      <c r="AA93" s="33"/>
      <c r="AB93" s="33"/>
      <c r="AC93" s="33"/>
      <c r="AD93" s="33"/>
      <c r="AE93" s="33"/>
      <c r="AF93" s="33"/>
    </row>
    <row r="94" spans="8:32" ht="12.75">
      <c r="H94" s="1"/>
      <c r="N94" s="1"/>
      <c r="O94" s="1"/>
      <c r="P94" s="33"/>
      <c r="Q94" s="49"/>
      <c r="R94" s="50"/>
      <c r="S94" s="51"/>
      <c r="T94" s="51"/>
      <c r="U94" s="51"/>
      <c r="V94" s="52"/>
      <c r="W94" s="51"/>
      <c r="X94" s="51"/>
      <c r="Y94" s="51"/>
      <c r="Z94" s="51"/>
      <c r="AA94" s="33"/>
      <c r="AB94" s="33"/>
      <c r="AC94" s="33"/>
      <c r="AD94" s="33"/>
      <c r="AE94" s="33"/>
      <c r="AF94" s="33"/>
    </row>
    <row r="95" spans="8:32" ht="12.75">
      <c r="H95" s="1"/>
      <c r="P95" s="49"/>
      <c r="Q95" s="50"/>
      <c r="R95" s="51"/>
      <c r="S95" s="51"/>
      <c r="T95" s="51"/>
      <c r="U95" s="52"/>
      <c r="V95" s="51"/>
      <c r="W95" s="51"/>
      <c r="X95" s="51"/>
      <c r="Y95" s="51"/>
      <c r="Z95" s="33"/>
      <c r="AA95" s="33"/>
      <c r="AB95" s="33"/>
      <c r="AC95" s="33"/>
      <c r="AD95" s="33"/>
      <c r="AE95" s="33"/>
      <c r="AF95" s="33"/>
    </row>
    <row r="96" spans="8:32" ht="12.75">
      <c r="H96" s="1"/>
      <c r="P96" s="49"/>
      <c r="Q96" s="50"/>
      <c r="R96" s="51"/>
      <c r="S96" s="51"/>
      <c r="T96" s="51"/>
      <c r="U96" s="52"/>
      <c r="V96" s="51"/>
      <c r="W96" s="51"/>
      <c r="X96" s="51"/>
      <c r="Y96" s="51"/>
      <c r="Z96" s="33"/>
      <c r="AA96" s="33"/>
      <c r="AB96" s="33"/>
      <c r="AC96" s="33"/>
      <c r="AD96" s="33"/>
      <c r="AE96" s="33"/>
      <c r="AF96" s="33"/>
    </row>
    <row r="97" spans="8:32" ht="12.75">
      <c r="H97" s="1"/>
      <c r="P97" s="49"/>
      <c r="Q97" s="50"/>
      <c r="R97" s="51"/>
      <c r="S97" s="51"/>
      <c r="T97" s="51"/>
      <c r="U97" s="52"/>
      <c r="V97" s="51"/>
      <c r="W97" s="51"/>
      <c r="X97" s="51"/>
      <c r="Y97" s="51"/>
      <c r="Z97" s="33"/>
      <c r="AA97" s="33"/>
      <c r="AB97" s="33"/>
      <c r="AC97" s="33"/>
      <c r="AD97" s="33"/>
      <c r="AE97" s="33"/>
      <c r="AF97" s="33"/>
    </row>
    <row r="98" ht="12.75">
      <c r="H98" s="1"/>
    </row>
    <row r="99" ht="12.75">
      <c r="H99" s="1"/>
    </row>
    <row r="100" ht="12.75">
      <c r="H100" s="1"/>
    </row>
    <row r="101" ht="12.75">
      <c r="H101" s="1"/>
    </row>
    <row r="102" ht="12.75">
      <c r="H102" s="1"/>
    </row>
    <row r="103" ht="12.75">
      <c r="H103" s="1"/>
    </row>
    <row r="104" ht="12.75">
      <c r="H104" s="1"/>
    </row>
    <row r="105" ht="12.75">
      <c r="H105" s="1"/>
    </row>
    <row r="106" ht="12.75">
      <c r="H106" s="1"/>
    </row>
    <row r="107" ht="12.75">
      <c r="H107" s="1"/>
    </row>
    <row r="108" ht="12.75">
      <c r="H108" s="1"/>
    </row>
    <row r="109" ht="12.75">
      <c r="H109" s="1"/>
    </row>
    <row r="110" ht="12.75">
      <c r="H110" s="1"/>
    </row>
    <row r="111" ht="12.75">
      <c r="H111" s="1"/>
    </row>
  </sheetData>
  <sheetProtection/>
  <mergeCells count="5">
    <mergeCell ref="A74:I74"/>
    <mergeCell ref="A73:I73"/>
    <mergeCell ref="J70:K70"/>
    <mergeCell ref="A75:K76"/>
    <mergeCell ref="A2:I2"/>
  </mergeCells>
  <printOptions horizontalCentered="1"/>
  <pageMargins left="0.23622047244094488" right="0.23622047244094488" top="0.7480314960629921" bottom="0.7480314960629921" header="0.31496062992125984" footer="0.31496062992125984"/>
  <pageSetup horizontalDpi="600" verticalDpi="600" orientation="portrait" paperSize="9" scale="79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uchk</dc:creator>
  <cp:keywords/>
  <dc:description/>
  <cp:lastModifiedBy> </cp:lastModifiedBy>
  <cp:lastPrinted>2017-09-20T12:30:56Z</cp:lastPrinted>
  <dcterms:created xsi:type="dcterms:W3CDTF">2010-03-27T04:56:42Z</dcterms:created>
  <dcterms:modified xsi:type="dcterms:W3CDTF">2018-01-28T17:21:08Z</dcterms:modified>
  <cp:category/>
  <cp:version/>
  <cp:contentType/>
  <cp:contentStatus/>
</cp:coreProperties>
</file>